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データ移行フォルダ\令和５年度\06積算管理係\11通知\R05-06-01 工事請負契約書第26条第5項（単品スライド条項）運用マニュアル（案）の修正について\様式\"/>
    </mc:Choice>
  </mc:AlternateContent>
  <bookViews>
    <workbookView xWindow="0" yWindow="0" windowWidth="20490" windowHeight="7515"/>
  </bookViews>
  <sheets>
    <sheet name="計算式（１）計算例" sheetId="2" r:id="rId1"/>
    <sheet name="計算式（２）計算例" sheetId="1" r:id="rId2"/>
    <sheet name="Sheet3" sheetId="3" r:id="rId3"/>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4" i="2" l="1"/>
  <c r="M33" i="2"/>
  <c r="M32" i="2"/>
  <c r="M31" i="2"/>
  <c r="M30" i="2"/>
  <c r="M29" i="2"/>
  <c r="M28" i="2"/>
  <c r="M27" i="2"/>
  <c r="M26" i="2"/>
  <c r="M25" i="2"/>
  <c r="M24" i="2"/>
  <c r="M22" i="2"/>
  <c r="M21" i="2"/>
  <c r="M20" i="2"/>
  <c r="R35" i="1"/>
  <c r="R34" i="1"/>
  <c r="R33" i="1"/>
  <c r="R32" i="1"/>
  <c r="R30" i="1"/>
  <c r="R29" i="1"/>
  <c r="R28" i="1"/>
  <c r="R26" i="1"/>
  <c r="R25" i="1"/>
  <c r="R24" i="1"/>
  <c r="R22" i="1"/>
  <c r="R21" i="1"/>
  <c r="R20" i="1"/>
  <c r="R27" i="1"/>
  <c r="R23" i="1"/>
  <c r="C10" i="1" l="1"/>
  <c r="C10" i="2"/>
  <c r="G34" i="2" l="1"/>
  <c r="G33" i="2"/>
  <c r="G32" i="2"/>
  <c r="G30" i="2"/>
  <c r="G29" i="2"/>
  <c r="G28" i="2"/>
  <c r="G26" i="2"/>
  <c r="G25" i="2"/>
  <c r="G24" i="2"/>
  <c r="G22" i="2"/>
  <c r="G21" i="2"/>
  <c r="G20" i="2"/>
  <c r="G34" i="1"/>
  <c r="G33" i="1"/>
  <c r="G32" i="1"/>
  <c r="G30" i="1"/>
  <c r="G29" i="1"/>
  <c r="G28" i="1"/>
  <c r="G26" i="1"/>
  <c r="G25" i="1"/>
  <c r="G24" i="1"/>
  <c r="G22" i="1"/>
  <c r="G21" i="1"/>
  <c r="G20" i="1"/>
  <c r="L34" i="1"/>
  <c r="L33" i="1"/>
  <c r="L32" i="1"/>
  <c r="L30" i="1"/>
  <c r="L29" i="1"/>
  <c r="L28" i="1"/>
  <c r="L26" i="1"/>
  <c r="L22" i="1"/>
  <c r="L21" i="1"/>
  <c r="C14" i="1"/>
  <c r="C15" i="1" s="1"/>
  <c r="C14" i="2"/>
  <c r="J32" i="2" l="1"/>
  <c r="J26" i="2" l="1"/>
  <c r="J22" i="2"/>
  <c r="J33" i="2"/>
  <c r="J24" i="2"/>
  <c r="J34" i="2"/>
  <c r="J25" i="2"/>
  <c r="J28" i="2"/>
  <c r="J29" i="2"/>
  <c r="J20" i="2"/>
  <c r="J30" i="2"/>
  <c r="J21" i="2"/>
  <c r="L34" i="2"/>
  <c r="L33" i="2"/>
  <c r="L32" i="2"/>
  <c r="L30" i="2"/>
  <c r="L29" i="2"/>
  <c r="L28" i="2"/>
  <c r="L26" i="2"/>
  <c r="L22" i="2"/>
  <c r="L21" i="2"/>
  <c r="K20" i="1" l="1"/>
  <c r="L20" i="1" s="1"/>
  <c r="K34" i="1" l="1"/>
  <c r="K33" i="1"/>
  <c r="K32" i="1"/>
  <c r="K30" i="1"/>
  <c r="K29" i="1"/>
  <c r="K28" i="1"/>
  <c r="K25" i="1"/>
  <c r="L25" i="1" s="1"/>
  <c r="K26" i="1"/>
  <c r="K24" i="1"/>
  <c r="K21" i="1"/>
  <c r="K22" i="1"/>
  <c r="M24" i="1" l="1"/>
  <c r="L24" i="1"/>
  <c r="C15" i="2"/>
  <c r="M22" i="1" l="1"/>
  <c r="M25" i="1"/>
  <c r="M26" i="1"/>
  <c r="M28" i="1"/>
  <c r="M29" i="1"/>
  <c r="M30" i="1"/>
  <c r="M32" i="1"/>
  <c r="M33" i="1"/>
  <c r="M34" i="1"/>
  <c r="M21" i="1"/>
  <c r="Q34" i="1" l="1" a="1"/>
  <c r="Q34" i="1" s="1"/>
  <c r="Q33" i="1" a="1"/>
  <c r="Q33" i="1" s="1"/>
  <c r="Q32" i="1" a="1"/>
  <c r="Q32" i="1" s="1"/>
  <c r="Q30" i="1" a="1"/>
  <c r="Q30" i="1" s="1"/>
  <c r="Q29" i="1" a="1"/>
  <c r="Q29" i="1" s="1"/>
  <c r="Q28" i="1" a="1"/>
  <c r="Q28" i="1" s="1"/>
  <c r="Q26" i="1" a="1"/>
  <c r="Q26" i="1" s="1"/>
  <c r="Q25" i="1" a="1"/>
  <c r="Q25" i="1" s="1"/>
  <c r="Q24" i="1" a="1"/>
  <c r="Q24" i="1" s="1"/>
  <c r="Q21" i="1" a="1"/>
  <c r="Q21" i="1" s="1"/>
  <c r="Q22" i="1" a="1"/>
  <c r="Q22" i="1" s="1"/>
  <c r="Q20" i="1" a="1"/>
  <c r="Q20" i="1" s="1"/>
  <c r="M20" i="1" l="1"/>
  <c r="K34" i="2" l="1"/>
  <c r="K33" i="2"/>
  <c r="K32" i="2"/>
  <c r="K30" i="2"/>
  <c r="K29" i="2"/>
  <c r="K28" i="2"/>
  <c r="K26" i="2"/>
  <c r="K25" i="2"/>
  <c r="L25" i="2" s="1"/>
  <c r="K24" i="2"/>
  <c r="L24" i="2" s="1"/>
  <c r="K20" i="2"/>
  <c r="L20" i="2" s="1"/>
  <c r="K21" i="2"/>
  <c r="K22" i="2"/>
  <c r="G23" i="1"/>
  <c r="G35" i="1" l="1"/>
  <c r="G31" i="1"/>
  <c r="G27" i="1"/>
  <c r="M35" i="2"/>
  <c r="G35" i="2"/>
  <c r="R31" i="1"/>
  <c r="G23" i="2"/>
  <c r="G27" i="2"/>
  <c r="G31" i="2"/>
  <c r="N27" i="2" l="1"/>
  <c r="O27" i="2" s="1"/>
  <c r="P27" i="2" s="1"/>
  <c r="S27" i="1"/>
  <c r="T27" i="1" s="1"/>
  <c r="U27" i="1" s="1"/>
  <c r="M23" i="2"/>
  <c r="N23" i="2" s="1"/>
  <c r="O23" i="2" s="1"/>
  <c r="N31" i="2"/>
  <c r="O31" i="2" s="1"/>
  <c r="P31" i="2" s="1"/>
  <c r="N35" i="2"/>
  <c r="O35" i="2" s="1"/>
  <c r="P35" i="2" s="1"/>
  <c r="S23" i="1"/>
  <c r="T23" i="1" s="1"/>
  <c r="U23" i="1" s="1"/>
  <c r="S35" i="1"/>
  <c r="T35" i="1" s="1"/>
  <c r="U35" i="1" s="1"/>
  <c r="S31" i="1"/>
  <c r="T31" i="1" s="1"/>
  <c r="U31" i="1" s="1"/>
  <c r="U36" i="1" l="1"/>
  <c r="D43" i="1" s="1"/>
  <c r="P23" i="2"/>
  <c r="P36" i="2" s="1"/>
  <c r="D43" i="2" s="1"/>
  <c r="D46" i="2" l="1"/>
  <c r="D46" i="1"/>
</calcChain>
</file>

<file path=xl/comments1.xml><?xml version="1.0" encoding="utf-8"?>
<comments xmlns="http://schemas.openxmlformats.org/spreadsheetml/2006/main">
  <authors>
    <author>鹿児島県</author>
  </authors>
  <commentList>
    <comment ref="R32" authorId="0" shapeId="0">
      <text>
        <r>
          <rPr>
            <b/>
            <sz val="9"/>
            <color indexed="81"/>
            <rFont val="MS P ゴシック"/>
            <family val="3"/>
            <charset val="128"/>
          </rPr>
          <t>鹿児島県:</t>
        </r>
        <r>
          <rPr>
            <sz val="9"/>
            <color indexed="81"/>
            <rFont val="MS P ゴシック"/>
            <family val="3"/>
            <charset val="128"/>
          </rPr>
          <t xml:space="preserve">
</t>
        </r>
      </text>
    </comment>
  </commentList>
</comments>
</file>

<file path=xl/sharedStrings.xml><?xml version="1.0" encoding="utf-8"?>
<sst xmlns="http://schemas.openxmlformats.org/spreadsheetml/2006/main" count="129" uniqueCount="78">
  <si>
    <t>規格</t>
    <rPh sb="0" eb="2">
      <t>キカク</t>
    </rPh>
    <phoneticPr fontId="1"/>
  </si>
  <si>
    <t>材料名</t>
    <rPh sb="0" eb="3">
      <t>ザイリョウメイ</t>
    </rPh>
    <phoneticPr fontId="1"/>
  </si>
  <si>
    <t>単位</t>
    <rPh sb="0" eb="2">
      <t>タンイ</t>
    </rPh>
    <phoneticPr fontId="1"/>
  </si>
  <si>
    <t>品目小計</t>
    <rPh sb="0" eb="2">
      <t>ヒンモク</t>
    </rPh>
    <rPh sb="2" eb="4">
      <t>ショウケイ</t>
    </rPh>
    <phoneticPr fontId="1"/>
  </si>
  <si>
    <t>円</t>
    <rPh sb="0" eb="1">
      <t>エン</t>
    </rPh>
    <phoneticPr fontId="1"/>
  </si>
  <si>
    <t>鋼材</t>
    <rPh sb="0" eb="2">
      <t>コウザイ</t>
    </rPh>
    <phoneticPr fontId="1"/>
  </si>
  <si>
    <t>生コン</t>
    <rPh sb="0" eb="1">
      <t>ナマ</t>
    </rPh>
    <phoneticPr fontId="1"/>
  </si>
  <si>
    <t>石材</t>
    <rPh sb="0" eb="2">
      <t>セキザイ</t>
    </rPh>
    <phoneticPr fontId="1"/>
  </si>
  <si>
    <t>※１　単価変動の要因が同一のものを，同一品目として取り扱うことを基本とする。</t>
    <rPh sb="3" eb="5">
      <t>タンカ</t>
    </rPh>
    <rPh sb="5" eb="7">
      <t>ヘンドウ</t>
    </rPh>
    <rPh sb="8" eb="10">
      <t>ヨウイン</t>
    </rPh>
    <rPh sb="11" eb="13">
      <t>ドウイツ</t>
    </rPh>
    <rPh sb="18" eb="20">
      <t>ドウイツ</t>
    </rPh>
    <rPh sb="20" eb="22">
      <t>ヒンモク</t>
    </rPh>
    <rPh sb="25" eb="26">
      <t>ト</t>
    </rPh>
    <rPh sb="27" eb="28">
      <t>アツカ</t>
    </rPh>
    <rPh sb="32" eb="34">
      <t>キホン</t>
    </rPh>
    <phoneticPr fontId="1"/>
  </si>
  <si>
    <t>黄色セル：入力欄</t>
    <rPh sb="0" eb="2">
      <t>キイロ</t>
    </rPh>
    <rPh sb="5" eb="7">
      <t>ニュウリョク</t>
    </rPh>
    <rPh sb="7" eb="8">
      <t>ラン</t>
    </rPh>
    <phoneticPr fontId="1"/>
  </si>
  <si>
    <t>燃料</t>
    <rPh sb="0" eb="2">
      <t>ネンリョウ</t>
    </rPh>
    <phoneticPr fontId="1"/>
  </si>
  <si>
    <t>※５　行は必要に応じて追加すること。その際，集計が正しくされるか，数式を確認すること。</t>
    <rPh sb="3" eb="4">
      <t>ギョウ</t>
    </rPh>
    <rPh sb="5" eb="7">
      <t>ヒツヨウ</t>
    </rPh>
    <rPh sb="8" eb="9">
      <t>オウ</t>
    </rPh>
    <rPh sb="11" eb="13">
      <t>ツイカ</t>
    </rPh>
    <rPh sb="20" eb="21">
      <t>サイ</t>
    </rPh>
    <rPh sb="22" eb="24">
      <t>シュウケイ</t>
    </rPh>
    <rPh sb="25" eb="26">
      <t>タダ</t>
    </rPh>
    <rPh sb="33" eb="35">
      <t>スウシキ</t>
    </rPh>
    <rPh sb="36" eb="38">
      <t>カクニン</t>
    </rPh>
    <phoneticPr fontId="1"/>
  </si>
  <si>
    <t>※３　Ｇ及びＩは設計ベース単価（税抜き）を入力する。Ｊは受注者の購入額の単価（税抜き）を入力する。</t>
    <rPh sb="4" eb="5">
      <t>オヨ</t>
    </rPh>
    <rPh sb="8" eb="10">
      <t>セッケイ</t>
    </rPh>
    <rPh sb="13" eb="15">
      <t>タンカ</t>
    </rPh>
    <rPh sb="16" eb="18">
      <t>ゼイヌキ</t>
    </rPh>
    <rPh sb="21" eb="23">
      <t>ニュウリョク</t>
    </rPh>
    <rPh sb="28" eb="31">
      <t>ジュチュウシャ</t>
    </rPh>
    <rPh sb="32" eb="34">
      <t>コウニュウ</t>
    </rPh>
    <rPh sb="34" eb="35">
      <t>ガク</t>
    </rPh>
    <rPh sb="36" eb="38">
      <t>タンカ</t>
    </rPh>
    <rPh sb="39" eb="41">
      <t>ゼイヌ</t>
    </rPh>
    <rPh sb="44" eb="46">
      <t>ニュウリョク</t>
    </rPh>
    <phoneticPr fontId="1"/>
  </si>
  <si>
    <t>実勢単価（設計ベース単価）</t>
    <rPh sb="0" eb="2">
      <t>ジッセイ</t>
    </rPh>
    <rPh sb="2" eb="4">
      <t>タンカ</t>
    </rPh>
    <rPh sb="5" eb="7">
      <t>セッケイ</t>
    </rPh>
    <rPh sb="10" eb="12">
      <t>タンカ</t>
    </rPh>
    <phoneticPr fontId="1"/>
  </si>
  <si>
    <t xml:space="preserve">Ｐ
対象変動額
「Ｏ=対象」
の場合
Ｎ
</t>
    <rPh sb="2" eb="4">
      <t>タイショウ</t>
    </rPh>
    <rPh sb="4" eb="7">
      <t>ヘンドウガク</t>
    </rPh>
    <rPh sb="11" eb="13">
      <t>タイショウ</t>
    </rPh>
    <rPh sb="16" eb="18">
      <t>バアイ</t>
    </rPh>
    <phoneticPr fontId="1"/>
  </si>
  <si>
    <t>※２　燃料油を除く材料については，受注者の証明数量が設計図書の数量に満たない場合は，対象材料とならない（マニュアル２－２）。</t>
    <rPh sb="3" eb="5">
      <t>ネンリョウ</t>
    </rPh>
    <rPh sb="5" eb="6">
      <t>ユ</t>
    </rPh>
    <rPh sb="7" eb="8">
      <t>ノゾ</t>
    </rPh>
    <rPh sb="9" eb="11">
      <t>ザイリョウ</t>
    </rPh>
    <rPh sb="17" eb="20">
      <t>ジュチュウシャ</t>
    </rPh>
    <rPh sb="21" eb="23">
      <t>ショウメイ</t>
    </rPh>
    <rPh sb="23" eb="25">
      <t>スウリョウ</t>
    </rPh>
    <rPh sb="26" eb="28">
      <t>セッケイ</t>
    </rPh>
    <rPh sb="28" eb="30">
      <t>トショ</t>
    </rPh>
    <rPh sb="31" eb="33">
      <t>スウリョウ</t>
    </rPh>
    <rPh sb="34" eb="35">
      <t>ミ</t>
    </rPh>
    <rPh sb="38" eb="40">
      <t>バアイ</t>
    </rPh>
    <rPh sb="42" eb="44">
      <t>タイショウ</t>
    </rPh>
    <rPh sb="44" eb="46">
      <t>ザイリョウ</t>
    </rPh>
    <phoneticPr fontId="1"/>
  </si>
  <si>
    <t xml:space="preserve">Ｎ
変動額
（税抜き）
品目毎の
ΣＭ－ΣＨ
</t>
    <rPh sb="2" eb="4">
      <t>ヘンドウ</t>
    </rPh>
    <rPh sb="4" eb="5">
      <t>ガク</t>
    </rPh>
    <rPh sb="7" eb="9">
      <t>ゼイヌ</t>
    </rPh>
    <rPh sb="12" eb="14">
      <t>ヒンモク</t>
    </rPh>
    <rPh sb="14" eb="15">
      <t>ゴト</t>
    </rPh>
    <phoneticPr fontId="1"/>
  </si>
  <si>
    <t xml:space="preserve">Ｏ
判定
Ｎ－Ｅ
０＞0→対象
Ｏ≦0→非対象
</t>
    <rPh sb="2" eb="4">
      <t>ハンテイ</t>
    </rPh>
    <rPh sb="13" eb="15">
      <t>タイショウ</t>
    </rPh>
    <rPh sb="20" eb="23">
      <t>ヒタイショウ</t>
    </rPh>
    <phoneticPr fontId="1"/>
  </si>
  <si>
    <t>品目ごとの設計額ベースの変動額 合計（税抜き）</t>
    <rPh sb="0" eb="2">
      <t>ヒンモク</t>
    </rPh>
    <rPh sb="5" eb="8">
      <t>セッケイガク</t>
    </rPh>
    <rPh sb="12" eb="15">
      <t>ヘンドウガク</t>
    </rPh>
    <rPh sb="16" eb="18">
      <t>ゴウケイ</t>
    </rPh>
    <rPh sb="19" eb="21">
      <t>ゼイヌキ</t>
    </rPh>
    <phoneticPr fontId="1"/>
  </si>
  <si>
    <t>変動額算定表（設計額ベース・税抜き）</t>
    <rPh sb="0" eb="2">
      <t>ヘンドウ</t>
    </rPh>
    <rPh sb="2" eb="3">
      <t>ガク</t>
    </rPh>
    <rPh sb="3" eb="5">
      <t>サンテイ</t>
    </rPh>
    <rPh sb="5" eb="6">
      <t>ヒョウ</t>
    </rPh>
    <rPh sb="7" eb="9">
      <t>セッケイ</t>
    </rPh>
    <rPh sb="9" eb="10">
      <t>ガク</t>
    </rPh>
    <rPh sb="14" eb="16">
      <t>ゼイヌキ</t>
    </rPh>
    <phoneticPr fontId="1"/>
  </si>
  <si>
    <r>
      <t>品目</t>
    </r>
    <r>
      <rPr>
        <vertAlign val="superscript"/>
        <sz val="11"/>
        <rFont val="ＭＳ ゴシック"/>
        <family val="3"/>
        <charset val="128"/>
      </rPr>
      <t>※１</t>
    </r>
    <rPh sb="0" eb="2">
      <t>ヒンモク</t>
    </rPh>
    <phoneticPr fontId="1"/>
  </si>
  <si>
    <r>
      <t>Ｆ</t>
    </r>
    <r>
      <rPr>
        <vertAlign val="superscript"/>
        <sz val="11"/>
        <rFont val="ＭＳ ゴシック"/>
        <family val="3"/>
        <charset val="128"/>
      </rPr>
      <t>※２</t>
    </r>
    <r>
      <rPr>
        <sz val="11"/>
        <rFont val="ＭＳ ゴシック"/>
        <family val="3"/>
        <charset val="128"/>
      </rPr>
      <t xml:space="preserve">
対象数量
</t>
    </r>
    <rPh sb="4" eb="6">
      <t>タイショウ</t>
    </rPh>
    <rPh sb="6" eb="8">
      <t>スウリョウ</t>
    </rPh>
    <phoneticPr fontId="1"/>
  </si>
  <si>
    <r>
      <t>Ｇ</t>
    </r>
    <r>
      <rPr>
        <vertAlign val="superscript"/>
        <sz val="11"/>
        <rFont val="ＭＳ ゴシック"/>
        <family val="3"/>
        <charset val="128"/>
      </rPr>
      <t>※３</t>
    </r>
    <r>
      <rPr>
        <sz val="11"/>
        <rFont val="ＭＳ ゴシック"/>
        <family val="3"/>
        <charset val="128"/>
      </rPr>
      <t xml:space="preserve">
当初単価
(税抜き)
</t>
    </r>
    <rPh sb="4" eb="6">
      <t>トウショ</t>
    </rPh>
    <rPh sb="6" eb="8">
      <t>タンカ</t>
    </rPh>
    <rPh sb="10" eb="12">
      <t>ゼイヌ</t>
    </rPh>
    <phoneticPr fontId="1"/>
  </si>
  <si>
    <r>
      <t>Ｌ</t>
    </r>
    <r>
      <rPr>
        <vertAlign val="superscript"/>
        <sz val="11"/>
        <rFont val="ＭＳ ゴシック"/>
        <family val="3"/>
        <charset val="128"/>
      </rPr>
      <t>※４</t>
    </r>
    <r>
      <rPr>
        <sz val="11"/>
        <rFont val="ＭＳ ゴシック"/>
        <family val="3"/>
        <charset val="128"/>
      </rPr>
      <t xml:space="preserve">
採用単価
（税抜き）
ＩorＫ</t>
    </r>
    <rPh sb="4" eb="6">
      <t>サイヨウ</t>
    </rPh>
    <rPh sb="6" eb="8">
      <t>タンカ</t>
    </rPh>
    <rPh sb="10" eb="12">
      <t>ゼイヌ</t>
    </rPh>
    <phoneticPr fontId="1"/>
  </si>
  <si>
    <t>※受注者から実際の購入金額でスライド額を算出することを希望する旨の申し出があった場合</t>
    <rPh sb="1" eb="4">
      <t>ジュチュウシャ</t>
    </rPh>
    <rPh sb="6" eb="8">
      <t>ジッサイ</t>
    </rPh>
    <rPh sb="9" eb="11">
      <t>コウニュウ</t>
    </rPh>
    <rPh sb="11" eb="13">
      <t>キンガク</t>
    </rPh>
    <rPh sb="18" eb="19">
      <t>ガク</t>
    </rPh>
    <rPh sb="20" eb="22">
      <t>サンシュツ</t>
    </rPh>
    <rPh sb="27" eb="29">
      <t>キボウ</t>
    </rPh>
    <rPh sb="31" eb="32">
      <t>ムネ</t>
    </rPh>
    <rPh sb="33" eb="34">
      <t>モウ</t>
    </rPh>
    <rPh sb="35" eb="36">
      <t>デ</t>
    </rPh>
    <rPh sb="40" eb="42">
      <t>バアイ</t>
    </rPh>
    <phoneticPr fontId="1"/>
  </si>
  <si>
    <t>①発注者による
見積徴収</t>
    <rPh sb="1" eb="4">
      <t>ハッチュウシャ</t>
    </rPh>
    <rPh sb="8" eb="10">
      <t>ミツ</t>
    </rPh>
    <rPh sb="10" eb="12">
      <t>チョウシュウ</t>
    </rPh>
    <phoneticPr fontId="1"/>
  </si>
  <si>
    <t>②近隣工事における材料調達状況</t>
    <rPh sb="1" eb="3">
      <t>キンリン</t>
    </rPh>
    <rPh sb="3" eb="5">
      <t>コウジ</t>
    </rPh>
    <rPh sb="9" eb="11">
      <t>ザイリョウ</t>
    </rPh>
    <rPh sb="11" eb="13">
      <t>チョウタツ</t>
    </rPh>
    <rPh sb="13" eb="15">
      <t>ジョウキョウ</t>
    </rPh>
    <phoneticPr fontId="1"/>
  </si>
  <si>
    <t>③特別調査で設定した単価の場合，調査期間へのヒアリング</t>
    <rPh sb="1" eb="3">
      <t>トクベツ</t>
    </rPh>
    <rPh sb="3" eb="5">
      <t>チョウサ</t>
    </rPh>
    <rPh sb="6" eb="8">
      <t>セッテイ</t>
    </rPh>
    <rPh sb="10" eb="12">
      <t>タンカ</t>
    </rPh>
    <rPh sb="13" eb="15">
      <t>バアイ</t>
    </rPh>
    <rPh sb="16" eb="18">
      <t>チョウサ</t>
    </rPh>
    <rPh sb="18" eb="20">
      <t>キカン</t>
    </rPh>
    <phoneticPr fontId="1"/>
  </si>
  <si>
    <t>○</t>
    <phoneticPr fontId="1"/>
  </si>
  <si>
    <t>×</t>
    <phoneticPr fontId="1"/>
  </si>
  <si>
    <t>①～③確認結果</t>
    <rPh sb="3" eb="5">
      <t>カクニン</t>
    </rPh>
    <rPh sb="5" eb="7">
      <t>ケッカ</t>
    </rPh>
    <phoneticPr fontId="1"/>
  </si>
  <si>
    <t>妥当性が確認できる</t>
    <rPh sb="0" eb="3">
      <t>ダトウセイ</t>
    </rPh>
    <rPh sb="4" eb="6">
      <t>カクニン</t>
    </rPh>
    <phoneticPr fontId="1"/>
  </si>
  <si>
    <t>妥当性が確認できない</t>
    <rPh sb="0" eb="3">
      <t>ダトウセイ</t>
    </rPh>
    <rPh sb="4" eb="6">
      <t>カクニン</t>
    </rPh>
    <phoneticPr fontId="1"/>
  </si>
  <si>
    <t xml:space="preserve">Ｐ
変動額
（税抜き）
品目毎の
ΣＯ－ΣＨ
</t>
    <rPh sb="2" eb="4">
      <t>ヘンドウ</t>
    </rPh>
    <rPh sb="4" eb="5">
      <t>ガク</t>
    </rPh>
    <rPh sb="7" eb="9">
      <t>ゼイヌ</t>
    </rPh>
    <rPh sb="12" eb="14">
      <t>ヒンモク</t>
    </rPh>
    <rPh sb="14" eb="15">
      <t>ゴト</t>
    </rPh>
    <phoneticPr fontId="1"/>
  </si>
  <si>
    <t xml:space="preserve">Ｑ
判定
Ｐ－Ｅ
０＞0→対象
Ｏ≦0→非対象
</t>
    <rPh sb="2" eb="4">
      <t>ハンテイ</t>
    </rPh>
    <rPh sb="13" eb="15">
      <t>タイショウ</t>
    </rPh>
    <rPh sb="20" eb="23">
      <t>ヒタイショウ</t>
    </rPh>
    <phoneticPr fontId="1"/>
  </si>
  <si>
    <t xml:space="preserve">Ｒ
対象変動額
「Ｑ=対象」
の場合
Ｎ
</t>
    <rPh sb="2" eb="4">
      <t>タイショウ</t>
    </rPh>
    <rPh sb="4" eb="7">
      <t>ヘンドウガク</t>
    </rPh>
    <rPh sb="11" eb="13">
      <t>タイショウ</t>
    </rPh>
    <rPh sb="16" eb="18">
      <t>バアイ</t>
    </rPh>
    <phoneticPr fontId="1"/>
  </si>
  <si>
    <t>※４　行は必要に応じて追加すること。その際，集計が正しくされるか，数式を確認すること。</t>
    <rPh sb="3" eb="4">
      <t>ギョウ</t>
    </rPh>
    <rPh sb="5" eb="7">
      <t>ヒツヨウ</t>
    </rPh>
    <rPh sb="8" eb="9">
      <t>オウ</t>
    </rPh>
    <rPh sb="11" eb="13">
      <t>ツイカ</t>
    </rPh>
    <rPh sb="20" eb="21">
      <t>サイ</t>
    </rPh>
    <rPh sb="22" eb="24">
      <t>シュウケイ</t>
    </rPh>
    <rPh sb="25" eb="26">
      <t>タダ</t>
    </rPh>
    <rPh sb="33" eb="35">
      <t>スウシキ</t>
    </rPh>
    <rPh sb="36" eb="38">
      <t>カクニン</t>
    </rPh>
    <phoneticPr fontId="1"/>
  </si>
  <si>
    <t>※５　妥当性の確認が必要な場合，Ｎの項目①～③をすべて確認（入力）し，妥当性を判断する。</t>
    <rPh sb="3" eb="6">
      <t>ダトウセイ</t>
    </rPh>
    <rPh sb="7" eb="9">
      <t>カクニン</t>
    </rPh>
    <rPh sb="10" eb="12">
      <t>ヒツヨウ</t>
    </rPh>
    <rPh sb="13" eb="15">
      <t>バアイ</t>
    </rPh>
    <rPh sb="18" eb="20">
      <t>コウモク</t>
    </rPh>
    <rPh sb="27" eb="29">
      <t>カクニン</t>
    </rPh>
    <rPh sb="30" eb="32">
      <t>ニュウリョク</t>
    </rPh>
    <rPh sb="35" eb="38">
      <t>ダトウセイ</t>
    </rPh>
    <rPh sb="39" eb="41">
      <t>ハンダン</t>
    </rPh>
    <phoneticPr fontId="1"/>
  </si>
  <si>
    <t>Ｎ　発注者による妥当性確認（①～③に○or×を入力）</t>
    <rPh sb="2" eb="5">
      <t>ハッチュウシャ</t>
    </rPh>
    <rPh sb="8" eb="11">
      <t>ダトウセイ</t>
    </rPh>
    <rPh sb="11" eb="13">
      <t>カクニン</t>
    </rPh>
    <rPh sb="23" eb="25">
      <t>ニュウリョク</t>
    </rPh>
    <phoneticPr fontId="1"/>
  </si>
  <si>
    <r>
      <t xml:space="preserve">
Ｍ
実勢価格
＋３０％以内
の判定
対象の場合
⇒Ｏへ
</t>
    </r>
    <r>
      <rPr>
        <sz val="8"/>
        <rFont val="ＭＳ ゴシック"/>
        <family val="3"/>
        <charset val="128"/>
      </rPr>
      <t>※５</t>
    </r>
    <r>
      <rPr>
        <sz val="11"/>
        <rFont val="ＭＳ ゴシック"/>
        <family val="3"/>
        <charset val="128"/>
      </rPr>
      <t>　妥当性確認
の場合⇒　Ｎへ</t>
    </r>
    <rPh sb="3" eb="5">
      <t>ジッセイ</t>
    </rPh>
    <rPh sb="5" eb="7">
      <t>カカク</t>
    </rPh>
    <rPh sb="12" eb="14">
      <t>イナイ</t>
    </rPh>
    <rPh sb="16" eb="18">
      <t>ハンテイ</t>
    </rPh>
    <rPh sb="19" eb="21">
      <t>タイショウ</t>
    </rPh>
    <rPh sb="22" eb="24">
      <t>バアイ</t>
    </rPh>
    <rPh sb="33" eb="36">
      <t>ダトウセイ</t>
    </rPh>
    <rPh sb="36" eb="38">
      <t>カクニン</t>
    </rPh>
    <rPh sb="40" eb="42">
      <t>バアイ</t>
    </rPh>
    <phoneticPr fontId="1"/>
  </si>
  <si>
    <r>
      <t xml:space="preserve">
Ｌ</t>
    </r>
    <r>
      <rPr>
        <vertAlign val="superscript"/>
        <sz val="11"/>
        <rFont val="ＭＳ ゴシック"/>
        <family val="3"/>
        <charset val="128"/>
      </rPr>
      <t>※４</t>
    </r>
    <r>
      <rPr>
        <sz val="11"/>
        <rFont val="ＭＳ ゴシック"/>
        <family val="3"/>
        <charset val="128"/>
      </rPr>
      <t xml:space="preserve">
採用単価
（税抜き）
ＩorＪ</t>
    </r>
    <rPh sb="5" eb="7">
      <t>サイヨウ</t>
    </rPh>
    <rPh sb="7" eb="9">
      <t>タンカ</t>
    </rPh>
    <rPh sb="11" eb="13">
      <t>ゼイヌ</t>
    </rPh>
    <phoneticPr fontId="1"/>
  </si>
  <si>
    <t>※該当がない場合は，０を入力。</t>
    <rPh sb="1" eb="3">
      <t>ガイトウ</t>
    </rPh>
    <rPh sb="6" eb="8">
      <t>バアイ</t>
    </rPh>
    <rPh sb="12" eb="14">
      <t>ニュウリョク</t>
    </rPh>
    <phoneticPr fontId="1"/>
  </si>
  <si>
    <t>※４　実勢単価は価格刊行物等の単価Ｉを採用する。また，価格刊行物等による設定が困難な材料はマニュアル２－４－２②に基づき，単価を設定すること。</t>
    <rPh sb="3" eb="5">
      <t>ジッセイ</t>
    </rPh>
    <rPh sb="5" eb="7">
      <t>タンカ</t>
    </rPh>
    <rPh sb="8" eb="10">
      <t>カカク</t>
    </rPh>
    <rPh sb="10" eb="13">
      <t>カンコウブツ</t>
    </rPh>
    <rPh sb="13" eb="14">
      <t>トウ</t>
    </rPh>
    <rPh sb="15" eb="17">
      <t>タンカ</t>
    </rPh>
    <rPh sb="19" eb="21">
      <t>サイヨウ</t>
    </rPh>
    <rPh sb="27" eb="29">
      <t>カカク</t>
    </rPh>
    <rPh sb="29" eb="32">
      <t>カンコウブツ</t>
    </rPh>
    <rPh sb="32" eb="33">
      <t>トウ</t>
    </rPh>
    <rPh sb="36" eb="38">
      <t>セッテイ</t>
    </rPh>
    <rPh sb="39" eb="41">
      <t>コンナン</t>
    </rPh>
    <rPh sb="42" eb="44">
      <t>ザイリョウ</t>
    </rPh>
    <rPh sb="57" eb="58">
      <t>モト</t>
    </rPh>
    <rPh sb="61" eb="63">
      <t>タンカ</t>
    </rPh>
    <rPh sb="64" eb="66">
      <t>セッテイ</t>
    </rPh>
    <phoneticPr fontId="1"/>
  </si>
  <si>
    <t>※３　Ｉ及びＫは設計ベース単価（税抜き）を入力する。Ｊは受注者の購入額の単価（税抜き）を入力する。</t>
    <rPh sb="4" eb="5">
      <t>オヨ</t>
    </rPh>
    <rPh sb="8" eb="10">
      <t>セッケイ</t>
    </rPh>
    <rPh sb="13" eb="15">
      <t>タンカ</t>
    </rPh>
    <rPh sb="16" eb="18">
      <t>ゼイヌキ</t>
    </rPh>
    <rPh sb="21" eb="23">
      <t>ニュウリョク</t>
    </rPh>
    <rPh sb="28" eb="31">
      <t>ジュチュウシャ</t>
    </rPh>
    <rPh sb="32" eb="34">
      <t>コウニュウ</t>
    </rPh>
    <rPh sb="34" eb="35">
      <t>ガク</t>
    </rPh>
    <rPh sb="36" eb="38">
      <t>タンカ</t>
    </rPh>
    <rPh sb="39" eb="41">
      <t>ゼイヌ</t>
    </rPh>
    <rPh sb="44" eb="46">
      <t>ニュウリョク</t>
    </rPh>
    <phoneticPr fontId="1"/>
  </si>
  <si>
    <t>Ｃ：請負率（Ｂ／Ａ）</t>
    <rPh sb="2" eb="4">
      <t>ウケオイ</t>
    </rPh>
    <rPh sb="4" eb="5">
      <t>リツ</t>
    </rPh>
    <phoneticPr fontId="1"/>
  </si>
  <si>
    <t>単品スライド額算定計算書（発注者用）（マニュアル１－５－１　②，③）</t>
    <rPh sb="0" eb="2">
      <t>タンピン</t>
    </rPh>
    <rPh sb="6" eb="7">
      <t>ガク</t>
    </rPh>
    <rPh sb="7" eb="9">
      <t>サンテイ</t>
    </rPh>
    <rPh sb="9" eb="12">
      <t>ケイサンショ</t>
    </rPh>
    <rPh sb="13" eb="16">
      <t>ハッチュウシャ</t>
    </rPh>
    <rPh sb="16" eb="17">
      <t>ヨウ</t>
    </rPh>
    <phoneticPr fontId="1"/>
  </si>
  <si>
    <t>単品スライド額算定計算書（発注者用）（マニュアル１－５－１　①，②）</t>
    <rPh sb="0" eb="2">
      <t>タンピン</t>
    </rPh>
    <rPh sb="6" eb="7">
      <t>ガク</t>
    </rPh>
    <rPh sb="7" eb="9">
      <t>サンテイ</t>
    </rPh>
    <rPh sb="9" eb="12">
      <t>ケイサンショ</t>
    </rPh>
    <rPh sb="13" eb="16">
      <t>ハッチュウシャ</t>
    </rPh>
    <rPh sb="16" eb="17">
      <t>ヨウ</t>
    </rPh>
    <phoneticPr fontId="1"/>
  </si>
  <si>
    <t>（＝ｋ）</t>
    <phoneticPr fontId="1"/>
  </si>
  <si>
    <t>※実勢価格にてスライド額を算出する場合（実際の購入金額が実勢価格を下回る場合を含む）</t>
    <rPh sb="1" eb="3">
      <t>ジッセイ</t>
    </rPh>
    <rPh sb="3" eb="5">
      <t>カカク</t>
    </rPh>
    <rPh sb="11" eb="12">
      <t>ガク</t>
    </rPh>
    <rPh sb="13" eb="15">
      <t>サンシュツ</t>
    </rPh>
    <rPh sb="17" eb="19">
      <t>バアイ</t>
    </rPh>
    <rPh sb="28" eb="32">
      <t>ジッセイカカク</t>
    </rPh>
    <rPh sb="33" eb="35">
      <t>シタマワ</t>
    </rPh>
    <rPh sb="36" eb="38">
      <t>バアイ</t>
    </rPh>
    <rPh sb="39" eb="40">
      <t>フク</t>
    </rPh>
    <phoneticPr fontId="1"/>
  </si>
  <si>
    <t>Ｍ
変動後金額
（税抜き）
Ｆ×Ｌ×Ｑ</t>
    <rPh sb="2" eb="4">
      <t>ヘンドウ</t>
    </rPh>
    <rPh sb="4" eb="5">
      <t>ゴ</t>
    </rPh>
    <rPh sb="5" eb="7">
      <t>キンガク</t>
    </rPh>
    <rPh sb="9" eb="11">
      <t>ゼイヌ</t>
    </rPh>
    <phoneticPr fontId="1"/>
  </si>
  <si>
    <t>Ｑ
「Ｉ=Ｌ」の場合
Ｃ（請負率）</t>
    <rPh sb="13" eb="16">
      <t>ウケオイリツ</t>
    </rPh>
    <phoneticPr fontId="1"/>
  </si>
  <si>
    <t>円（万円未満切捨）</t>
    <rPh sb="0" eb="1">
      <t>エン</t>
    </rPh>
    <rPh sb="2" eb="3">
      <t>マン</t>
    </rPh>
    <rPh sb="3" eb="4">
      <t>エン</t>
    </rPh>
    <rPh sb="4" eb="6">
      <t>ミマン</t>
    </rPh>
    <rPh sb="6" eb="7">
      <t>キ</t>
    </rPh>
    <rPh sb="7" eb="8">
      <t>ス</t>
    </rPh>
    <phoneticPr fontId="1"/>
  </si>
  <si>
    <t>円（万円未満切捨）</t>
    <phoneticPr fontId="1"/>
  </si>
  <si>
    <t>Ｅ：Ｄ2×1％（税込）</t>
    <phoneticPr fontId="1"/>
  </si>
  <si>
    <t>Ｄ2：対象請負代金額（税込）Ｄ－Ｄ1</t>
    <rPh sb="3" eb="5">
      <t>タイショウ</t>
    </rPh>
    <rPh sb="5" eb="7">
      <t>ウケオイ</t>
    </rPh>
    <rPh sb="7" eb="9">
      <t>ダイキン</t>
    </rPh>
    <rPh sb="9" eb="10">
      <t>ガク</t>
    </rPh>
    <rPh sb="11" eb="13">
      <t>ゼイコ</t>
    </rPh>
    <phoneticPr fontId="1"/>
  </si>
  <si>
    <t>Ｄ1：既済部分請負代金額（税込）</t>
    <rPh sb="3" eb="5">
      <t>キサイ</t>
    </rPh>
    <rPh sb="5" eb="7">
      <t>ブブン</t>
    </rPh>
    <rPh sb="7" eb="9">
      <t>ウケオイ</t>
    </rPh>
    <rPh sb="9" eb="11">
      <t>ダイキン</t>
    </rPh>
    <rPh sb="11" eb="12">
      <t>ガク</t>
    </rPh>
    <rPh sb="13" eb="15">
      <t>ゼイコ</t>
    </rPh>
    <phoneticPr fontId="1"/>
  </si>
  <si>
    <t>Ｄ0：最終設計額（税込）</t>
    <rPh sb="3" eb="5">
      <t>サイシュウ</t>
    </rPh>
    <rPh sb="5" eb="7">
      <t>セッケイ</t>
    </rPh>
    <phoneticPr fontId="1"/>
  </si>
  <si>
    <t>Ｂ：当初請負額（税込）</t>
    <rPh sb="2" eb="4">
      <t>トウショ</t>
    </rPh>
    <rPh sb="4" eb="7">
      <t>ウケオイガク</t>
    </rPh>
    <rPh sb="8" eb="10">
      <t>ゼイコ</t>
    </rPh>
    <phoneticPr fontId="1"/>
  </si>
  <si>
    <t>Ａ：当初設計額（税込）</t>
    <rPh sb="2" eb="4">
      <t>トウショ</t>
    </rPh>
    <rPh sb="4" eb="7">
      <t>セッケイガク</t>
    </rPh>
    <rPh sb="8" eb="10">
      <t>ゼイコ</t>
    </rPh>
    <phoneticPr fontId="1"/>
  </si>
  <si>
    <t>Ｄ：最終請負代金額（税込）Ｄ0×Ｃ</t>
    <rPh sb="2" eb="4">
      <t>サイシュウ</t>
    </rPh>
    <rPh sb="4" eb="6">
      <t>ウケオイ</t>
    </rPh>
    <rPh sb="6" eb="8">
      <t>ダイキン</t>
    </rPh>
    <rPh sb="8" eb="9">
      <t>ガク</t>
    </rPh>
    <rPh sb="10" eb="12">
      <t>ゼイコ</t>
    </rPh>
    <phoneticPr fontId="1"/>
  </si>
  <si>
    <t xml:space="preserve">
Ｑ
「Ｉ=Ｌ」の場合
Ｃ（請負率）</t>
    <phoneticPr fontId="1"/>
  </si>
  <si>
    <t>Ｓ：単品スライド額（税抜）※端数処理
　　ΣＲ－Ｅ／1.1</t>
    <rPh sb="2" eb="4">
      <t>タンピン</t>
    </rPh>
    <rPh sb="8" eb="9">
      <t>ガク</t>
    </rPh>
    <rPh sb="10" eb="12">
      <t>ゼイヌ</t>
    </rPh>
    <rPh sb="14" eb="16">
      <t>ハスウ</t>
    </rPh>
    <rPh sb="16" eb="18">
      <t>ショリ</t>
    </rPh>
    <phoneticPr fontId="1"/>
  </si>
  <si>
    <t>Ｑ：設計額ベースのスライド額相当額(税抜き)
　　ΣＰ－Ｅ／1.1</t>
    <rPh sb="2" eb="4">
      <t>セッケイ</t>
    </rPh>
    <rPh sb="4" eb="5">
      <t>ガク</t>
    </rPh>
    <rPh sb="13" eb="14">
      <t>ガク</t>
    </rPh>
    <rPh sb="14" eb="17">
      <t>ソウトウガク</t>
    </rPh>
    <rPh sb="18" eb="20">
      <t>ゼイヌ</t>
    </rPh>
    <phoneticPr fontId="1"/>
  </si>
  <si>
    <t>Ｒ：スライド額（税込）
　　Ｑ×1.1</t>
    <rPh sb="6" eb="7">
      <t>ガク</t>
    </rPh>
    <rPh sb="8" eb="10">
      <t>ゼイコ</t>
    </rPh>
    <phoneticPr fontId="1"/>
  </si>
  <si>
    <t>Ｔ：単品スライド額（税込）
　　Ｓ×1.1</t>
    <rPh sb="2" eb="4">
      <t>タンピン</t>
    </rPh>
    <rPh sb="8" eb="9">
      <t>ガク</t>
    </rPh>
    <rPh sb="10" eb="12">
      <t>ゼイコミ</t>
    </rPh>
    <phoneticPr fontId="1"/>
  </si>
  <si>
    <t>※　価格の加重平均が必要な場合は，別途計算すること。</t>
    <rPh sb="2" eb="4">
      <t>カカク</t>
    </rPh>
    <rPh sb="5" eb="7">
      <t>カジュウ</t>
    </rPh>
    <rPh sb="7" eb="9">
      <t>ヘイキン</t>
    </rPh>
    <rPh sb="10" eb="12">
      <t>ヒツヨウ</t>
    </rPh>
    <rPh sb="13" eb="15">
      <t>バアイ</t>
    </rPh>
    <rPh sb="17" eb="19">
      <t>ベット</t>
    </rPh>
    <rPh sb="19" eb="21">
      <t>ケイサン</t>
    </rPh>
    <phoneticPr fontId="1"/>
  </si>
  <si>
    <t>※　価格の加重平均が必要な場合（複数月の購入実績があり，月毎に購入価格が異なった場合）は，別途計算すること。</t>
    <rPh sb="2" eb="4">
      <t>カカク</t>
    </rPh>
    <rPh sb="5" eb="7">
      <t>カジュウ</t>
    </rPh>
    <rPh sb="7" eb="9">
      <t>ヘイキン</t>
    </rPh>
    <rPh sb="10" eb="12">
      <t>ヒツヨウ</t>
    </rPh>
    <rPh sb="13" eb="15">
      <t>バアイ</t>
    </rPh>
    <rPh sb="16" eb="18">
      <t>フクスウ</t>
    </rPh>
    <rPh sb="18" eb="19">
      <t>ツキ</t>
    </rPh>
    <rPh sb="20" eb="22">
      <t>コウニュウ</t>
    </rPh>
    <rPh sb="22" eb="24">
      <t>ジッセキ</t>
    </rPh>
    <rPh sb="28" eb="30">
      <t>ツキゴト</t>
    </rPh>
    <rPh sb="31" eb="33">
      <t>コウニュウ</t>
    </rPh>
    <rPh sb="33" eb="35">
      <t>カカク</t>
    </rPh>
    <rPh sb="36" eb="37">
      <t>コト</t>
    </rPh>
    <rPh sb="40" eb="42">
      <t>バアイ</t>
    </rPh>
    <rPh sb="45" eb="47">
      <t>ベット</t>
    </rPh>
    <rPh sb="47" eb="49">
      <t>ケイサン</t>
    </rPh>
    <phoneticPr fontId="1"/>
  </si>
  <si>
    <t>※　この様式で対応できない場合は，マニュアルに基づき別途計算すること。</t>
    <rPh sb="4" eb="6">
      <t>ヨウシキ</t>
    </rPh>
    <rPh sb="7" eb="9">
      <t>タイオウ</t>
    </rPh>
    <rPh sb="13" eb="15">
      <t>バアイ</t>
    </rPh>
    <rPh sb="23" eb="24">
      <t>モト</t>
    </rPh>
    <rPh sb="26" eb="28">
      <t>ベット</t>
    </rPh>
    <rPh sb="28" eb="30">
      <t>ケイサン</t>
    </rPh>
    <phoneticPr fontId="1"/>
  </si>
  <si>
    <r>
      <t>※積算システムで算出した</t>
    </r>
    <r>
      <rPr>
        <b/>
        <sz val="11"/>
        <rFont val="ＭＳ ゴシック"/>
        <family val="3"/>
        <charset val="128"/>
      </rPr>
      <t>スライド条項適用前</t>
    </r>
    <r>
      <rPr>
        <sz val="11"/>
        <rFont val="ＭＳ ゴシック"/>
        <family val="3"/>
        <charset val="128"/>
      </rPr>
      <t>の最終設計額を入力。</t>
    </r>
    <rPh sb="1" eb="3">
      <t>セキサン</t>
    </rPh>
    <rPh sb="8" eb="10">
      <t>サンシュツ</t>
    </rPh>
    <rPh sb="16" eb="18">
      <t>ジョウコウ</t>
    </rPh>
    <rPh sb="18" eb="20">
      <t>テキヨウ</t>
    </rPh>
    <rPh sb="20" eb="21">
      <t>マエ</t>
    </rPh>
    <rPh sb="22" eb="24">
      <t>サイシュウ</t>
    </rPh>
    <rPh sb="24" eb="26">
      <t>セッケイ</t>
    </rPh>
    <rPh sb="26" eb="27">
      <t>ガク</t>
    </rPh>
    <rPh sb="28" eb="30">
      <t>ニュウリョク</t>
    </rPh>
    <phoneticPr fontId="1"/>
  </si>
  <si>
    <t xml:space="preserve">Ｈ
当初想定金額
(税抜き）
Ｆ×Ｇ×Ｃ
</t>
    <rPh sb="2" eb="4">
      <t>トウショ</t>
    </rPh>
    <rPh sb="4" eb="6">
      <t>ソウテイ</t>
    </rPh>
    <rPh sb="6" eb="8">
      <t>キンガク</t>
    </rPh>
    <rPh sb="10" eb="12">
      <t>ゼイヌ</t>
    </rPh>
    <phoneticPr fontId="1"/>
  </si>
  <si>
    <r>
      <t>Ｉ</t>
    </r>
    <r>
      <rPr>
        <vertAlign val="superscript"/>
        <sz val="11"/>
        <rFont val="ＭＳ ゴシック"/>
        <family val="3"/>
        <charset val="128"/>
      </rPr>
      <t>※３，４</t>
    </r>
    <r>
      <rPr>
        <sz val="11"/>
        <rFont val="ＭＳ ゴシック"/>
        <family val="3"/>
        <charset val="128"/>
      </rPr>
      <t xml:space="preserve">
価格刊行物等
実勢価格
(税抜き)
</t>
    </r>
    <rPh sb="6" eb="8">
      <t>カカク</t>
    </rPh>
    <rPh sb="8" eb="11">
      <t>カンコウブツ</t>
    </rPh>
    <rPh sb="11" eb="12">
      <t>トウ</t>
    </rPh>
    <rPh sb="13" eb="15">
      <t>ジッセイ</t>
    </rPh>
    <rPh sb="15" eb="17">
      <t>カカク</t>
    </rPh>
    <rPh sb="19" eb="21">
      <t>ゼイヌ</t>
    </rPh>
    <phoneticPr fontId="1"/>
  </si>
  <si>
    <r>
      <t>Ｊ</t>
    </r>
    <r>
      <rPr>
        <vertAlign val="superscript"/>
        <sz val="11"/>
        <rFont val="ＭＳ ゴシック"/>
        <family val="3"/>
        <charset val="128"/>
      </rPr>
      <t>※３，４</t>
    </r>
    <r>
      <rPr>
        <sz val="11"/>
        <rFont val="ＭＳ ゴシック"/>
        <family val="3"/>
        <charset val="128"/>
      </rPr>
      <t xml:space="preserve">
受注者
購入価格
（税抜き）
Ｉが空欄の場合</t>
    </r>
    <rPh sb="6" eb="9">
      <t>ジュチュウシャ</t>
    </rPh>
    <rPh sb="10" eb="12">
      <t>コウニュウ</t>
    </rPh>
    <rPh sb="12" eb="14">
      <t>カカク</t>
    </rPh>
    <rPh sb="16" eb="18">
      <t>ゼイヌ</t>
    </rPh>
    <rPh sb="23" eb="25">
      <t>クウラン</t>
    </rPh>
    <rPh sb="26" eb="28">
      <t>バアイ</t>
    </rPh>
    <phoneticPr fontId="1"/>
  </si>
  <si>
    <r>
      <t>Ｋ</t>
    </r>
    <r>
      <rPr>
        <vertAlign val="superscript"/>
        <sz val="11"/>
        <rFont val="ＭＳ ゴシック"/>
        <family val="3"/>
        <charset val="128"/>
      </rPr>
      <t>※４</t>
    </r>
    <r>
      <rPr>
        <sz val="11"/>
        <rFont val="ＭＳ ゴシック"/>
        <family val="3"/>
        <charset val="128"/>
      </rPr>
      <t xml:space="preserve">
受注者
購入価格
設計換算額
（税抜き）
Ｊ÷Ｃ</t>
    </r>
    <rPh sb="4" eb="7">
      <t>ジュチュウシャ</t>
    </rPh>
    <rPh sb="8" eb="10">
      <t>コウニュウ</t>
    </rPh>
    <rPh sb="10" eb="12">
      <t>カカク</t>
    </rPh>
    <rPh sb="13" eb="15">
      <t>セッケイ</t>
    </rPh>
    <rPh sb="15" eb="17">
      <t>カンサン</t>
    </rPh>
    <rPh sb="17" eb="18">
      <t>ガク</t>
    </rPh>
    <rPh sb="20" eb="22">
      <t>ゼイヌ</t>
    </rPh>
    <phoneticPr fontId="1"/>
  </si>
  <si>
    <t xml:space="preserve">
実勢価格
(税抜き)
Ｉ
</t>
    <rPh sb="1" eb="3">
      <t>ジッセイ</t>
    </rPh>
    <rPh sb="3" eb="5">
      <t>カカク</t>
    </rPh>
    <rPh sb="7" eb="9">
      <t>ゼイヌ</t>
    </rPh>
    <phoneticPr fontId="1"/>
  </si>
  <si>
    <t xml:space="preserve">
受注者
購入価格
（税抜き）
Ｊ
</t>
    <rPh sb="1" eb="4">
      <t>ジュチュウシャ</t>
    </rPh>
    <rPh sb="5" eb="7">
      <t>コウニュウ</t>
    </rPh>
    <rPh sb="7" eb="9">
      <t>カカク</t>
    </rPh>
    <rPh sb="11" eb="13">
      <t>ゼイヌ</t>
    </rPh>
    <phoneticPr fontId="1"/>
  </si>
  <si>
    <t xml:space="preserve">
見積価格
（税抜き）
Ｋ
</t>
    <rPh sb="1" eb="3">
      <t>ミツ</t>
    </rPh>
    <rPh sb="3" eb="5">
      <t>カカク</t>
    </rPh>
    <rPh sb="7" eb="9">
      <t>ゼイヌ</t>
    </rPh>
    <phoneticPr fontId="1"/>
  </si>
  <si>
    <t xml:space="preserve">Ｏ
変動後金額
（税抜き）
Ｆ×Ｌ×Ｑ
</t>
    <rPh sb="2" eb="4">
      <t>ヘンドウ</t>
    </rPh>
    <rPh sb="4" eb="5">
      <t>ゴ</t>
    </rPh>
    <rPh sb="5" eb="7">
      <t>キンガク</t>
    </rPh>
    <rPh sb="9" eb="11">
      <t>ゼイヌ</t>
    </rPh>
    <phoneticPr fontId="1"/>
  </si>
  <si>
    <r>
      <t>※積算システムで算出した</t>
    </r>
    <r>
      <rPr>
        <b/>
        <sz val="11"/>
        <rFont val="ＭＳ ゴシック"/>
        <family val="3"/>
        <charset val="128"/>
      </rPr>
      <t>スライド条項適用前</t>
    </r>
    <r>
      <rPr>
        <sz val="11"/>
        <rFont val="ＭＳ ゴシック"/>
        <family val="3"/>
        <charset val="128"/>
      </rPr>
      <t>の最終請負代金額を入力。</t>
    </r>
    <rPh sb="1" eb="3">
      <t>セキサン</t>
    </rPh>
    <rPh sb="8" eb="10">
      <t>サンシュツ</t>
    </rPh>
    <rPh sb="16" eb="18">
      <t>ジョウコウ</t>
    </rPh>
    <rPh sb="18" eb="20">
      <t>テキヨウ</t>
    </rPh>
    <rPh sb="20" eb="21">
      <t>マエ</t>
    </rPh>
    <rPh sb="22" eb="24">
      <t>サイシュウ</t>
    </rPh>
    <rPh sb="24" eb="26">
      <t>ウケオイ</t>
    </rPh>
    <rPh sb="26" eb="28">
      <t>ダイキン</t>
    </rPh>
    <rPh sb="28" eb="29">
      <t>ガク</t>
    </rPh>
    <rPh sb="30" eb="32">
      <t>ニュウリョク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</si>
</sst>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5">
    <font>
      <sz val="11"/>
      <color theme="1"/>
      <name val="ＭＳ ゴシック"/>
      <family val="2"/>
      <charset val="128"/>
    </font>
    <font>
      <sz val="6"/>
      <name val="ＭＳ ゴシック"/>
      <family val="2"/>
      <charset val="128"/>
    </font>
    <font>
      <sz val="11"/>
      <color theme="1"/>
      <name val="ＭＳ ゴシック"/>
      <family val="2"/>
      <charset val="128"/>
    </font>
    <font>
      <sz val="11"/>
      <name val="ＭＳ ゴシック"/>
      <family val="2"/>
      <charset val="128"/>
    </font>
    <font>
      <sz val="18"/>
      <name val="ＭＳ ゴシック"/>
      <family val="2"/>
      <charset val="128"/>
    </font>
    <font>
      <sz val="18"/>
      <name val="ＭＳ ゴシック"/>
      <family val="3"/>
      <charset val="128"/>
    </font>
    <font>
      <sz val="12"/>
      <name val="ＭＳ ゴシック"/>
      <family val="3"/>
      <charset val="128"/>
    </font>
    <font>
      <sz val="11"/>
      <name val="ＭＳ ゴシック"/>
      <family val="3"/>
      <charset val="128"/>
    </font>
    <font>
      <sz val="10"/>
      <name val="ＭＳ ゴシック"/>
      <family val="3"/>
      <charset val="128"/>
    </font>
    <font>
      <vertAlign val="superscript"/>
      <sz val="11"/>
      <name val="ＭＳ ゴシック"/>
      <family val="3"/>
      <charset val="128"/>
    </font>
    <font>
      <sz val="8"/>
      <name val="ＭＳ ゴシック"/>
      <family val="3"/>
      <charset val="128"/>
    </font>
    <font>
      <sz val="9"/>
      <color indexed="81"/>
      <name val="MS P ゴシック"/>
      <family val="3"/>
      <charset val="128"/>
    </font>
    <font>
      <b/>
      <sz val="9"/>
      <color indexed="81"/>
      <name val="MS P ゴシック"/>
      <family val="3"/>
      <charset val="128"/>
    </font>
    <font>
      <b/>
      <sz val="11"/>
      <name val="ＭＳ ゴシック"/>
      <family val="3"/>
      <charset val="128"/>
    </font>
    <font>
      <b/>
      <sz val="18"/>
      <name val="ＭＳ ゴシック"/>
      <family val="2"/>
      <charset val="128"/>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right/>
      <top style="thin">
        <color indexed="64"/>
      </top>
      <bottom style="medium">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6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7" fillId="0" borderId="8" xfId="0" applyNumberFormat="1" applyFont="1" applyBorder="1">
      <alignment vertical="center"/>
    </xf>
    <xf numFmtId="176" fontId="7" fillId="0" borderId="10" xfId="0" applyNumberFormat="1" applyFont="1" applyBorder="1">
      <alignment vertical="center"/>
    </xf>
    <xf numFmtId="0" fontId="7" fillId="0" borderId="0" xfId="0" applyFont="1" applyBorder="1">
      <alignment vertical="center"/>
    </xf>
    <xf numFmtId="0" fontId="8" fillId="0" borderId="0" xfId="0" applyFont="1" applyBorder="1" applyAlignment="1">
      <alignment vertical="center"/>
    </xf>
    <xf numFmtId="0" fontId="7" fillId="0" borderId="0" xfId="0" applyFont="1" applyBorder="1" applyAlignment="1">
      <alignment horizontal="center" vertical="top" wrapText="1"/>
    </xf>
    <xf numFmtId="0" fontId="7" fillId="0" borderId="7" xfId="0" applyFont="1" applyBorder="1">
      <alignment vertical="center"/>
    </xf>
    <xf numFmtId="0" fontId="7" fillId="0" borderId="8" xfId="0" applyFont="1" applyBorder="1">
      <alignment vertical="center"/>
    </xf>
    <xf numFmtId="0" fontId="7" fillId="3" borderId="23" xfId="0" applyFont="1" applyFill="1" applyBorder="1">
      <alignment vertical="center"/>
    </xf>
    <xf numFmtId="176" fontId="7" fillId="3" borderId="18" xfId="0" applyNumberFormat="1" applyFont="1" applyFill="1" applyBorder="1">
      <alignment vertical="center"/>
    </xf>
    <xf numFmtId="176" fontId="7" fillId="3" borderId="7" xfId="0" applyNumberFormat="1" applyFont="1" applyFill="1" applyBorder="1">
      <alignment vertical="center"/>
    </xf>
    <xf numFmtId="176" fontId="7" fillId="0" borderId="7" xfId="0" applyNumberFormat="1" applyFont="1" applyBorder="1">
      <alignment vertical="center"/>
    </xf>
    <xf numFmtId="0" fontId="7" fillId="2" borderId="23" xfId="0" applyFont="1" applyFill="1" applyBorder="1">
      <alignment vertical="center"/>
    </xf>
    <xf numFmtId="0" fontId="7" fillId="0" borderId="1" xfId="0" applyFont="1" applyBorder="1">
      <alignment vertical="center"/>
    </xf>
    <xf numFmtId="0" fontId="7" fillId="0" borderId="10" xfId="0" applyFont="1" applyBorder="1">
      <alignment vertical="center"/>
    </xf>
    <xf numFmtId="0" fontId="7" fillId="3" borderId="25" xfId="0" applyFont="1" applyFill="1" applyBorder="1">
      <alignment vertical="center"/>
    </xf>
    <xf numFmtId="176" fontId="7" fillId="3" borderId="3" xfId="0" applyNumberFormat="1" applyFont="1" applyFill="1" applyBorder="1">
      <alignment vertical="center"/>
    </xf>
    <xf numFmtId="176" fontId="7" fillId="3" borderId="1" xfId="0" applyNumberFormat="1" applyFont="1" applyFill="1" applyBorder="1">
      <alignment vertical="center"/>
    </xf>
    <xf numFmtId="176" fontId="7" fillId="0" borderId="1" xfId="0" applyNumberFormat="1" applyFont="1" applyBorder="1">
      <alignment vertical="center"/>
    </xf>
    <xf numFmtId="0" fontId="7" fillId="2" borderId="25" xfId="0" applyFont="1" applyFill="1" applyBorder="1">
      <alignment vertical="center"/>
    </xf>
    <xf numFmtId="176" fontId="7" fillId="3" borderId="41" xfId="0" applyNumberFormat="1" applyFont="1" applyFill="1" applyBorder="1">
      <alignment vertical="center"/>
    </xf>
    <xf numFmtId="0" fontId="7" fillId="0" borderId="12" xfId="0" applyFont="1" applyBorder="1">
      <alignment vertical="center"/>
    </xf>
    <xf numFmtId="0" fontId="7" fillId="2" borderId="13" xfId="0" applyFont="1" applyFill="1" applyBorder="1">
      <alignment vertical="center"/>
    </xf>
    <xf numFmtId="0" fontId="7" fillId="2" borderId="14" xfId="0" applyFont="1" applyFill="1" applyBorder="1">
      <alignment vertical="center"/>
    </xf>
    <xf numFmtId="0" fontId="7" fillId="2" borderId="26" xfId="0" applyFont="1" applyFill="1" applyBorder="1">
      <alignment vertical="center"/>
    </xf>
    <xf numFmtId="176" fontId="7" fillId="2" borderId="19" xfId="0" applyNumberFormat="1" applyFont="1" applyFill="1" applyBorder="1">
      <alignment vertical="center"/>
    </xf>
    <xf numFmtId="176" fontId="7" fillId="2" borderId="13" xfId="0" applyNumberFormat="1" applyFont="1" applyFill="1" applyBorder="1">
      <alignment vertical="center"/>
    </xf>
    <xf numFmtId="176" fontId="7" fillId="0" borderId="26" xfId="0" applyNumberFormat="1" applyFont="1" applyBorder="1">
      <alignment vertical="center"/>
    </xf>
    <xf numFmtId="0" fontId="7" fillId="0" borderId="26" xfId="0" applyFont="1" applyBorder="1" applyAlignment="1">
      <alignment horizontal="center" vertical="center"/>
    </xf>
    <xf numFmtId="0" fontId="7" fillId="0" borderId="5" xfId="0" applyFont="1" applyBorder="1">
      <alignment vertical="center"/>
    </xf>
    <xf numFmtId="0" fontId="7" fillId="0" borderId="15" xfId="0" applyFont="1" applyBorder="1">
      <alignment vertical="center"/>
    </xf>
    <xf numFmtId="0" fontId="7" fillId="2" borderId="30" xfId="0" applyFont="1" applyFill="1" applyBorder="1">
      <alignment vertical="center"/>
    </xf>
    <xf numFmtId="0" fontId="7" fillId="0" borderId="13" xfId="0" applyFont="1" applyBorder="1">
      <alignment vertical="center"/>
    </xf>
    <xf numFmtId="0" fontId="7" fillId="0" borderId="14" xfId="0" applyFont="1" applyBorder="1">
      <alignment vertical="center"/>
    </xf>
    <xf numFmtId="0" fontId="7" fillId="2" borderId="38" xfId="0" applyFont="1" applyFill="1" applyBorder="1" applyAlignment="1">
      <alignment vertical="center"/>
    </xf>
    <xf numFmtId="0" fontId="7" fillId="2" borderId="39" xfId="0" applyFont="1" applyFill="1" applyBorder="1" applyAlignment="1">
      <alignment vertical="center"/>
    </xf>
    <xf numFmtId="0" fontId="7" fillId="0" borderId="40" xfId="0" applyFont="1" applyFill="1" applyBorder="1">
      <alignment vertical="center"/>
    </xf>
    <xf numFmtId="0" fontId="7" fillId="0" borderId="40" xfId="0" applyFont="1" applyFill="1" applyBorder="1" applyAlignment="1">
      <alignment vertical="center"/>
    </xf>
    <xf numFmtId="176" fontId="7" fillId="0" borderId="40" xfId="0" applyNumberFormat="1" applyFont="1" applyFill="1" applyBorder="1">
      <alignment vertical="center"/>
    </xf>
    <xf numFmtId="0" fontId="7" fillId="0" borderId="0" xfId="0" applyFont="1" applyFill="1">
      <alignment vertical="center"/>
    </xf>
    <xf numFmtId="0" fontId="7" fillId="0" borderId="0" xfId="0" applyFont="1" applyFill="1" applyBorder="1">
      <alignment vertical="center"/>
    </xf>
    <xf numFmtId="0" fontId="7" fillId="0" borderId="0" xfId="0" applyFont="1" applyFill="1" applyBorder="1" applyAlignment="1">
      <alignment vertical="center"/>
    </xf>
    <xf numFmtId="176" fontId="7" fillId="0" borderId="0" xfId="0" applyNumberFormat="1" applyFont="1" applyFill="1" applyBorder="1">
      <alignment vertical="center"/>
    </xf>
    <xf numFmtId="0" fontId="7" fillId="0" borderId="0" xfId="0" applyFont="1" applyAlignment="1">
      <alignment horizontal="right" vertical="center"/>
    </xf>
    <xf numFmtId="176" fontId="7" fillId="3" borderId="5" xfId="0" applyNumberFormat="1" applyFont="1" applyFill="1" applyBorder="1">
      <alignment vertical="center"/>
    </xf>
    <xf numFmtId="176" fontId="7" fillId="3" borderId="31" xfId="0" applyNumberFormat="1" applyFont="1" applyFill="1" applyBorder="1">
      <alignment vertical="center"/>
    </xf>
    <xf numFmtId="176" fontId="7" fillId="3" borderId="11" xfId="0" applyNumberFormat="1" applyFont="1" applyFill="1" applyBorder="1">
      <alignment vertical="center"/>
    </xf>
    <xf numFmtId="38" fontId="7" fillId="0" borderId="5" xfId="1" applyFont="1" applyFill="1" applyBorder="1">
      <alignment vertical="center"/>
    </xf>
    <xf numFmtId="0" fontId="7" fillId="2" borderId="45" xfId="0" applyFont="1" applyFill="1" applyBorder="1" applyAlignment="1">
      <alignment vertical="center"/>
    </xf>
    <xf numFmtId="176" fontId="7" fillId="2" borderId="48" xfId="0" applyNumberFormat="1" applyFont="1" applyFill="1" applyBorder="1">
      <alignment vertical="center"/>
    </xf>
    <xf numFmtId="38" fontId="7" fillId="0" borderId="47" xfId="1" applyFont="1" applyFill="1" applyBorder="1" applyAlignment="1">
      <alignment horizontal="center" vertical="center"/>
    </xf>
    <xf numFmtId="0" fontId="7" fillId="0" borderId="46" xfId="0" applyFont="1" applyBorder="1" applyAlignment="1">
      <alignment horizontal="center" vertical="center" wrapText="1"/>
    </xf>
    <xf numFmtId="0" fontId="7" fillId="0" borderId="45" xfId="0" applyFont="1" applyBorder="1" applyAlignment="1">
      <alignment horizontal="center" vertical="center" wrapText="1"/>
    </xf>
    <xf numFmtId="176" fontId="7" fillId="0" borderId="26" xfId="0" applyNumberFormat="1" applyFont="1" applyFill="1" applyBorder="1">
      <alignment vertical="center"/>
    </xf>
    <xf numFmtId="0" fontId="7" fillId="0" borderId="26" xfId="0" applyFont="1" applyFill="1" applyBorder="1" applyAlignment="1">
      <alignment horizontal="center" vertical="center"/>
    </xf>
    <xf numFmtId="0" fontId="7" fillId="0" borderId="30" xfId="0" applyFont="1" applyFill="1" applyBorder="1">
      <alignment vertical="center"/>
    </xf>
    <xf numFmtId="0" fontId="7" fillId="0" borderId="25" xfId="0" applyFont="1" applyFill="1" applyBorder="1">
      <alignment vertical="center"/>
    </xf>
    <xf numFmtId="176" fontId="7" fillId="0" borderId="27" xfId="0" applyNumberFormat="1" applyFont="1" applyFill="1" applyBorder="1">
      <alignment vertical="center"/>
    </xf>
    <xf numFmtId="176" fontId="7" fillId="0" borderId="5" xfId="0" applyNumberFormat="1" applyFont="1" applyFill="1" applyBorder="1">
      <alignment vertical="center"/>
    </xf>
    <xf numFmtId="176" fontId="7" fillId="0" borderId="26" xfId="0" applyNumberFormat="1" applyFont="1" applyFill="1" applyBorder="1" applyAlignment="1">
      <alignment horizontal="center" vertical="center"/>
    </xf>
    <xf numFmtId="0" fontId="7" fillId="2" borderId="30"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25" xfId="0" applyFont="1" applyFill="1" applyBorder="1" applyAlignment="1">
      <alignment horizontal="center" vertical="center"/>
    </xf>
    <xf numFmtId="176" fontId="7" fillId="0" borderId="26" xfId="0" applyNumberFormat="1" applyFont="1" applyBorder="1" applyAlignment="1">
      <alignment horizontal="center" vertical="center"/>
    </xf>
    <xf numFmtId="176" fontId="7" fillId="0" borderId="27" xfId="0" applyNumberFormat="1" applyFont="1" applyBorder="1" applyAlignment="1">
      <alignment horizontal="center" vertical="center"/>
    </xf>
    <xf numFmtId="0" fontId="7" fillId="3" borderId="30" xfId="0" applyFont="1" applyFill="1" applyBorder="1">
      <alignment vertical="center"/>
    </xf>
    <xf numFmtId="176" fontId="7" fillId="3" borderId="43" xfId="0" applyNumberFormat="1" applyFont="1" applyFill="1" applyBorder="1">
      <alignment vertical="center"/>
    </xf>
    <xf numFmtId="38" fontId="7" fillId="2" borderId="13" xfId="1" applyFont="1" applyFill="1" applyBorder="1">
      <alignment vertical="center"/>
    </xf>
    <xf numFmtId="176" fontId="7" fillId="0" borderId="10" xfId="0" quotePrefix="1" applyNumberFormat="1" applyFont="1" applyBorder="1">
      <alignment vertical="center"/>
    </xf>
    <xf numFmtId="177" fontId="7" fillId="0" borderId="23" xfId="0" applyNumberFormat="1" applyFont="1" applyFill="1" applyBorder="1">
      <alignment vertical="center"/>
    </xf>
    <xf numFmtId="177" fontId="7" fillId="0" borderId="25" xfId="0" applyNumberFormat="1" applyFont="1" applyFill="1" applyBorder="1">
      <alignment vertical="center"/>
    </xf>
    <xf numFmtId="0" fontId="7" fillId="0" borderId="15" xfId="0" applyNumberFormat="1" applyFont="1" applyFill="1" applyBorder="1">
      <alignment vertical="center"/>
    </xf>
    <xf numFmtId="0" fontId="7" fillId="2" borderId="14" xfId="0" applyNumberFormat="1" applyFont="1" applyFill="1" applyBorder="1">
      <alignment vertical="center"/>
    </xf>
    <xf numFmtId="0" fontId="7" fillId="0" borderId="41" xfId="0" applyFont="1" applyBorder="1" applyAlignment="1">
      <alignment horizontal="center" vertical="center" wrapText="1"/>
    </xf>
    <xf numFmtId="0" fontId="7" fillId="0" borderId="42" xfId="0" applyFont="1" applyBorder="1" applyAlignment="1">
      <alignment horizontal="center" vertical="top" wrapText="1"/>
    </xf>
    <xf numFmtId="38" fontId="7" fillId="2" borderId="48" xfId="1" applyFont="1" applyFill="1" applyBorder="1">
      <alignment vertical="center"/>
    </xf>
    <xf numFmtId="38" fontId="7" fillId="3" borderId="47" xfId="1" applyFont="1" applyFill="1" applyBorder="1" applyAlignment="1">
      <alignment horizontal="center" vertical="center"/>
    </xf>
    <xf numFmtId="0" fontId="8" fillId="0" borderId="0" xfId="0" applyFont="1" applyBorder="1" applyAlignment="1">
      <alignment horizontal="left" vertical="center" wrapText="1"/>
    </xf>
    <xf numFmtId="0" fontId="5" fillId="0" borderId="0" xfId="0" applyFont="1" applyAlignment="1">
      <alignment horizontal="center"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51" xfId="0" applyFont="1" applyBorder="1" applyAlignment="1">
      <alignment horizontal="center" vertical="top" wrapText="1"/>
    </xf>
    <xf numFmtId="0" fontId="7" fillId="0" borderId="16" xfId="0" applyFont="1" applyBorder="1" applyAlignment="1">
      <alignment horizontal="center" vertical="center" wrapText="1"/>
    </xf>
    <xf numFmtId="176" fontId="7" fillId="0" borderId="14" xfId="0" applyNumberFormat="1" applyFont="1" applyBorder="1">
      <alignment vertical="center"/>
    </xf>
    <xf numFmtId="0" fontId="7" fillId="0" borderId="0" xfId="0" applyFont="1">
      <alignment vertical="center"/>
    </xf>
    <xf numFmtId="0" fontId="7" fillId="0" borderId="47" xfId="1" applyNumberFormat="1" applyFont="1" applyFill="1" applyBorder="1">
      <alignment vertical="center"/>
    </xf>
    <xf numFmtId="177" fontId="7" fillId="0" borderId="15" xfId="0" applyNumberFormat="1" applyFont="1" applyFill="1" applyBorder="1">
      <alignment vertical="center"/>
    </xf>
    <xf numFmtId="177" fontId="7" fillId="0" borderId="10" xfId="0" applyNumberFormat="1" applyFont="1" applyFill="1" applyBorder="1">
      <alignment vertical="center"/>
    </xf>
    <xf numFmtId="176" fontId="7" fillId="0" borderId="10" xfId="0" applyNumberFormat="1" applyFont="1" applyFill="1" applyBorder="1">
      <alignment vertical="center"/>
    </xf>
    <xf numFmtId="176" fontId="7" fillId="0" borderId="14" xfId="0" applyNumberFormat="1" applyFont="1" applyFill="1" applyBorder="1">
      <alignment vertical="center"/>
    </xf>
    <xf numFmtId="38" fontId="7" fillId="2" borderId="19" xfId="1" applyFont="1" applyFill="1" applyBorder="1">
      <alignment vertical="center"/>
    </xf>
    <xf numFmtId="177" fontId="7" fillId="0" borderId="14" xfId="0" applyNumberFormat="1" applyFont="1" applyFill="1" applyBorder="1">
      <alignment vertical="center"/>
    </xf>
    <xf numFmtId="176" fontId="7" fillId="0" borderId="15" xfId="0" applyNumberFormat="1" applyFont="1" applyFill="1" applyBorder="1">
      <alignment vertical="center"/>
    </xf>
    <xf numFmtId="0" fontId="7" fillId="0" borderId="6" xfId="0" applyFont="1" applyBorder="1" applyAlignment="1">
      <alignment horizontal="left" vertical="center"/>
    </xf>
    <xf numFmtId="0" fontId="7" fillId="0" borderId="9" xfId="0" applyFont="1" applyBorder="1" applyAlignment="1">
      <alignment horizontal="left" vertical="center"/>
    </xf>
    <xf numFmtId="0" fontId="7" fillId="0" borderId="11" xfId="0" applyFont="1" applyBorder="1" applyAlignment="1">
      <alignment horizontal="left" vertical="center"/>
    </xf>
    <xf numFmtId="0" fontId="7" fillId="0" borderId="37" xfId="0" applyFont="1" applyFill="1" applyBorder="1" applyAlignment="1">
      <alignment vertical="center"/>
    </xf>
    <xf numFmtId="0" fontId="7" fillId="0" borderId="38" xfId="0" applyFont="1" applyFill="1" applyBorder="1" applyAlignment="1">
      <alignment vertical="center"/>
    </xf>
    <xf numFmtId="0" fontId="7" fillId="0" borderId="39" xfId="0" applyFont="1" applyFill="1" applyBorder="1" applyAlignment="1">
      <alignmen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7" fillId="0" borderId="13" xfId="0" applyFont="1" applyBorder="1" applyAlignment="1">
      <alignment horizontal="left" vertical="center"/>
    </xf>
    <xf numFmtId="0" fontId="7" fillId="0" borderId="14" xfId="0" applyFont="1" applyBorder="1" applyAlignment="1">
      <alignment horizontal="lef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7" fillId="0" borderId="20" xfId="0" applyFont="1" applyBorder="1" applyAlignment="1">
      <alignment horizontal="left" vertical="center" wrapText="1"/>
    </xf>
    <xf numFmtId="0" fontId="7" fillId="0" borderId="7" xfId="0" applyFont="1" applyBorder="1" applyAlignment="1">
      <alignment horizontal="left" vertical="center" wrapText="1"/>
    </xf>
    <xf numFmtId="0" fontId="7" fillId="0" borderId="12" xfId="0" applyFont="1" applyBorder="1" applyAlignment="1">
      <alignment horizontal="left" vertical="center" wrapText="1"/>
    </xf>
    <xf numFmtId="0" fontId="7" fillId="0" borderId="13" xfId="0" applyFont="1" applyBorder="1" applyAlignment="1">
      <alignment horizontal="left" vertical="center" wrapText="1"/>
    </xf>
    <xf numFmtId="176" fontId="7" fillId="0" borderId="7" xfId="0" applyNumberFormat="1" applyFont="1" applyFill="1" applyBorder="1" applyAlignment="1">
      <alignment horizontal="right" vertical="center"/>
    </xf>
    <xf numFmtId="176" fontId="7" fillId="0" borderId="13" xfId="0" applyNumberFormat="1" applyFont="1" applyFill="1" applyBorder="1" applyAlignment="1">
      <alignment horizontal="right" vertical="center"/>
    </xf>
    <xf numFmtId="0" fontId="13" fillId="0" borderId="0" xfId="0" applyFont="1" applyBorder="1" applyAlignment="1">
      <alignment horizontal="left" vertical="center"/>
    </xf>
    <xf numFmtId="0" fontId="13" fillId="0" borderId="0" xfId="0" applyFont="1" applyAlignment="1">
      <alignment horizontal="left" vertical="center"/>
    </xf>
    <xf numFmtId="176" fontId="7" fillId="0" borderId="7" xfId="0" applyNumberFormat="1" applyFont="1" applyBorder="1" applyAlignment="1">
      <alignment horizontal="right" vertical="center"/>
    </xf>
    <xf numFmtId="176" fontId="7" fillId="0" borderId="13" xfId="0" applyNumberFormat="1" applyFont="1" applyBorder="1" applyAlignment="1">
      <alignment horizontal="right" vertical="center"/>
    </xf>
    <xf numFmtId="0" fontId="7" fillId="0" borderId="29" xfId="0" applyFont="1" applyBorder="1" applyAlignment="1">
      <alignment horizontal="center" vertical="center" wrapText="1"/>
    </xf>
    <xf numFmtId="0" fontId="7" fillId="0" borderId="27" xfId="0" applyFont="1" applyBorder="1" applyAlignment="1">
      <alignment horizontal="center" vertical="center" wrapText="1"/>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center" vertical="center"/>
    </xf>
    <xf numFmtId="0" fontId="7" fillId="0" borderId="8" xfId="0" applyFont="1" applyBorder="1" applyAlignment="1">
      <alignment horizontal="center" vertical="center"/>
    </xf>
    <xf numFmtId="0" fontId="7" fillId="0" borderId="22" xfId="0" applyFont="1" applyBorder="1" applyAlignment="1">
      <alignment horizontal="center" vertical="center"/>
    </xf>
    <xf numFmtId="0" fontId="7" fillId="0" borderId="23"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22" xfId="0" applyFont="1" applyBorder="1" applyAlignment="1">
      <alignment horizontal="center" vertical="center" wrapText="1"/>
    </xf>
    <xf numFmtId="0" fontId="7" fillId="0" borderId="53" xfId="0" applyFont="1" applyBorder="1" applyAlignment="1">
      <alignment horizontal="center" vertical="center"/>
    </xf>
    <xf numFmtId="0" fontId="7" fillId="0" borderId="49" xfId="0" applyFont="1" applyBorder="1" applyAlignment="1">
      <alignment horizontal="center" vertical="center"/>
    </xf>
    <xf numFmtId="0" fontId="7" fillId="0" borderId="23" xfId="0" applyFont="1" applyBorder="1" applyAlignment="1">
      <alignment horizontal="center" vertical="center"/>
    </xf>
    <xf numFmtId="0" fontId="7" fillId="0" borderId="44" xfId="0" applyFont="1" applyBorder="1" applyAlignment="1">
      <alignment horizontal="left" vertical="center" shrinkToFit="1"/>
    </xf>
    <xf numFmtId="0" fontId="7" fillId="0" borderId="3" xfId="0" applyFont="1" applyBorder="1" applyAlignment="1">
      <alignment horizontal="left" vertical="center" shrinkToFit="1"/>
    </xf>
    <xf numFmtId="0" fontId="7" fillId="0" borderId="31" xfId="0" applyFont="1" applyBorder="1" applyAlignment="1">
      <alignment horizontal="left" vertical="center" shrinkToFit="1"/>
    </xf>
    <xf numFmtId="0" fontId="7" fillId="0" borderId="2" xfId="0" applyFont="1" applyBorder="1" applyAlignment="1">
      <alignment horizontal="left" vertical="center" shrinkToFit="1"/>
    </xf>
    <xf numFmtId="3" fontId="7" fillId="3" borderId="1" xfId="0" applyNumberFormat="1" applyFont="1" applyFill="1" applyBorder="1" applyAlignment="1">
      <alignment horizontal="right" vertical="center"/>
    </xf>
    <xf numFmtId="10" fontId="7" fillId="0" borderId="2" xfId="1" applyNumberFormat="1" applyFont="1" applyFill="1" applyBorder="1" applyAlignment="1">
      <alignment horizontal="right" vertical="center"/>
    </xf>
    <xf numFmtId="10" fontId="7" fillId="0" borderId="3" xfId="1" applyNumberFormat="1" applyFont="1" applyFill="1" applyBorder="1" applyAlignment="1">
      <alignment horizontal="righ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3" borderId="32" xfId="0" applyFont="1" applyFill="1" applyBorder="1" applyAlignment="1">
      <alignment horizontal="center" vertical="center"/>
    </xf>
    <xf numFmtId="0" fontId="6" fillId="3" borderId="33" xfId="0" applyFont="1" applyFill="1" applyBorder="1" applyAlignment="1">
      <alignment horizontal="center" vertical="center"/>
    </xf>
    <xf numFmtId="0" fontId="7" fillId="0" borderId="20" xfId="0" applyFont="1" applyBorder="1" applyAlignment="1">
      <alignment horizontal="left" vertical="center" shrinkToFit="1"/>
    </xf>
    <xf numFmtId="0" fontId="7" fillId="0" borderId="34" xfId="0" applyFont="1" applyBorder="1" applyAlignment="1">
      <alignment horizontal="left" vertical="center" shrinkToFit="1"/>
    </xf>
    <xf numFmtId="38" fontId="7" fillId="3" borderId="7" xfId="1" applyFont="1" applyFill="1" applyBorder="1" applyAlignment="1">
      <alignment horizontal="right" vertical="center" wrapText="1" shrinkToFit="1"/>
    </xf>
    <xf numFmtId="38" fontId="7" fillId="3" borderId="1" xfId="1" applyFont="1" applyFill="1" applyBorder="1" applyAlignment="1">
      <alignment horizontal="right" vertical="center"/>
    </xf>
    <xf numFmtId="0" fontId="8" fillId="0" borderId="36" xfId="0" applyFont="1" applyBorder="1" applyAlignment="1">
      <alignment horizontal="left" vertical="center" wrapText="1"/>
    </xf>
    <xf numFmtId="0" fontId="8" fillId="0" borderId="0" xfId="0" applyFont="1" applyBorder="1" applyAlignment="1">
      <alignment horizontal="left" vertical="center" wrapText="1"/>
    </xf>
    <xf numFmtId="3" fontId="7" fillId="0" borderId="1" xfId="0" applyNumberFormat="1" applyFont="1" applyFill="1" applyBorder="1" applyAlignment="1">
      <alignment horizontal="right" vertical="center"/>
    </xf>
    <xf numFmtId="0" fontId="7" fillId="0" borderId="12" xfId="0" applyFont="1" applyBorder="1" applyAlignment="1">
      <alignment horizontal="left" vertical="center" shrinkToFit="1"/>
    </xf>
    <xf numFmtId="0" fontId="7" fillId="0" borderId="35" xfId="0" applyFont="1" applyBorder="1" applyAlignment="1">
      <alignment horizontal="left" vertical="center" shrinkToFit="1"/>
    </xf>
    <xf numFmtId="3" fontId="7" fillId="0" borderId="13" xfId="0" applyNumberFormat="1" applyFont="1" applyFill="1" applyBorder="1" applyAlignment="1">
      <alignment horizontal="right" vertical="center"/>
    </xf>
    <xf numFmtId="0" fontId="14" fillId="0" borderId="0" xfId="0" applyFont="1" applyAlignment="1">
      <alignment horizontal="center" vertical="center"/>
    </xf>
    <xf numFmtId="0" fontId="7" fillId="0" borderId="2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0" xfId="0" applyFont="1" applyBorder="1" applyAlignment="1">
      <alignment horizontal="center" vertical="top" wrapText="1"/>
    </xf>
    <xf numFmtId="0" fontId="7" fillId="0" borderId="51" xfId="0" applyFont="1" applyBorder="1" applyAlignment="1">
      <alignment horizontal="center" vertical="top" wrapText="1"/>
    </xf>
    <xf numFmtId="0" fontId="7" fillId="0" borderId="18" xfId="0" applyFont="1" applyBorder="1" applyAlignment="1">
      <alignment horizontal="center" vertical="center"/>
    </xf>
    <xf numFmtId="0" fontId="7" fillId="0" borderId="6" xfId="0" applyFont="1" applyBorder="1" applyAlignment="1">
      <alignment horizontal="center" vertical="center" wrapText="1"/>
    </xf>
    <xf numFmtId="0" fontId="7" fillId="0" borderId="52" xfId="0" applyFont="1" applyBorder="1" applyAlignment="1">
      <alignment horizontal="center" vertical="center" wrapText="1"/>
    </xf>
  </cellXfs>
  <cellStyles count="2">
    <cellStyle name="桁区切り" xfId="1" builtinId="6"/>
    <cellStyle name="標準" xfId="0" builtinId="0"/>
  </cellStyles>
  <dxfs count="12">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1"/>
  <sheetViews>
    <sheetView tabSelected="1" topLeftCell="A7" zoomScaleNormal="100" workbookViewId="0">
      <selection activeCell="K21" sqref="K21:K22"/>
    </sheetView>
  </sheetViews>
  <sheetFormatPr defaultColWidth="9" defaultRowHeight="13.5"/>
  <cols>
    <col min="1" max="1" width="11.375" style="1" customWidth="1"/>
    <col min="2" max="3" width="16.75" style="1" customWidth="1"/>
    <col min="4" max="4" width="5.5" style="1" bestFit="1" customWidth="1"/>
    <col min="5" max="5" width="9" style="1"/>
    <col min="6" max="6" width="9.5" style="1" bestFit="1" customWidth="1"/>
    <col min="7" max="8" width="13.875" style="1" bestFit="1" customWidth="1"/>
    <col min="9" max="9" width="16.125" style="1" bestFit="1" customWidth="1"/>
    <col min="10" max="11" width="11.625" style="1" bestFit="1" customWidth="1"/>
    <col min="12" max="12" width="11.625" style="1" customWidth="1"/>
    <col min="13" max="14" width="15.625" style="1" customWidth="1"/>
    <col min="15" max="15" width="15" style="1" customWidth="1"/>
    <col min="16" max="16" width="12.75" style="1" customWidth="1"/>
    <col min="17" max="16384" width="9" style="1"/>
  </cols>
  <sheetData>
    <row r="1" spans="1:21">
      <c r="P1" s="2"/>
    </row>
    <row r="2" spans="1:21">
      <c r="P2" s="2"/>
    </row>
    <row r="3" spans="1:21" ht="21">
      <c r="A3" s="142" t="s">
        <v>46</v>
      </c>
      <c r="B3" s="143"/>
      <c r="C3" s="143"/>
      <c r="D3" s="143"/>
      <c r="E3" s="143"/>
      <c r="F3" s="143"/>
      <c r="G3" s="143"/>
      <c r="H3" s="143"/>
      <c r="I3" s="143"/>
      <c r="J3" s="143"/>
      <c r="K3" s="143"/>
      <c r="L3" s="143"/>
      <c r="M3" s="143"/>
      <c r="N3" s="143"/>
      <c r="O3" s="143"/>
      <c r="P3" s="143"/>
    </row>
    <row r="4" spans="1:21" s="87" customFormat="1" ht="21">
      <c r="A4" s="142" t="s">
        <v>48</v>
      </c>
      <c r="B4" s="143"/>
      <c r="C4" s="143"/>
      <c r="D4" s="143"/>
      <c r="E4" s="143"/>
      <c r="F4" s="143"/>
      <c r="G4" s="143"/>
      <c r="H4" s="143"/>
      <c r="I4" s="143"/>
      <c r="J4" s="143"/>
      <c r="K4" s="143"/>
      <c r="L4" s="143"/>
      <c r="M4" s="143"/>
      <c r="N4" s="143"/>
      <c r="O4" s="143"/>
      <c r="P4" s="143"/>
    </row>
    <row r="5" spans="1:21" s="87" customFormat="1" ht="21.75" thickBot="1">
      <c r="A5" s="81"/>
      <c r="B5" s="81"/>
      <c r="C5" s="81"/>
      <c r="D5" s="81"/>
      <c r="E5" s="81"/>
      <c r="F5" s="81"/>
      <c r="G5" s="81"/>
      <c r="H5" s="81"/>
      <c r="I5" s="81"/>
      <c r="J5" s="81"/>
      <c r="K5" s="81"/>
      <c r="L5" s="81"/>
      <c r="M5" s="81"/>
      <c r="N5" s="81"/>
      <c r="O5" s="81"/>
      <c r="P5" s="81"/>
    </row>
    <row r="6" spans="1:21" s="87" customFormat="1" ht="21.75" thickBot="1">
      <c r="A6" s="144" t="s">
        <v>9</v>
      </c>
      <c r="B6" s="145"/>
      <c r="C6" s="81"/>
      <c r="D6" s="81"/>
      <c r="E6" s="81"/>
      <c r="F6" s="81"/>
      <c r="G6" s="81"/>
      <c r="H6" s="81"/>
      <c r="I6" s="81"/>
      <c r="J6" s="81"/>
      <c r="K6" s="81"/>
      <c r="L6" s="81"/>
      <c r="M6" s="81"/>
      <c r="N6" s="81"/>
      <c r="O6" s="81"/>
      <c r="P6" s="81"/>
    </row>
    <row r="7" spans="1:21" s="87" customFormat="1" ht="14.25" thickBot="1"/>
    <row r="8" spans="1:21" s="87" customFormat="1" ht="12.95" customHeight="1">
      <c r="A8" s="146" t="s">
        <v>58</v>
      </c>
      <c r="B8" s="147"/>
      <c r="C8" s="148"/>
      <c r="D8" s="148"/>
      <c r="E8" s="3" t="s">
        <v>4</v>
      </c>
    </row>
    <row r="9" spans="1:21" s="87" customFormat="1" ht="12.95" customHeight="1">
      <c r="A9" s="137" t="s">
        <v>57</v>
      </c>
      <c r="B9" s="138"/>
      <c r="C9" s="149"/>
      <c r="D9" s="149"/>
      <c r="E9" s="4" t="s">
        <v>4</v>
      </c>
    </row>
    <row r="10" spans="1:21" s="87" customFormat="1" ht="12.95" customHeight="1">
      <c r="A10" s="135" t="s">
        <v>44</v>
      </c>
      <c r="B10" s="136"/>
      <c r="C10" s="140" t="e">
        <f>ROUND(C9/C8,4)</f>
        <v>#DIV/0!</v>
      </c>
      <c r="D10" s="141"/>
      <c r="E10" s="71" t="s">
        <v>47</v>
      </c>
      <c r="F10" s="5"/>
    </row>
    <row r="11" spans="1:21" s="87" customFormat="1" ht="12.95" customHeight="1">
      <c r="A11" s="137" t="s">
        <v>56</v>
      </c>
      <c r="B11" s="138"/>
      <c r="C11" s="139"/>
      <c r="D11" s="139"/>
      <c r="E11" s="4" t="s">
        <v>4</v>
      </c>
      <c r="F11" s="5" t="s">
        <v>68</v>
      </c>
      <c r="H11" s="6"/>
      <c r="I11" s="6"/>
      <c r="J11" s="6"/>
      <c r="K11" s="6"/>
      <c r="L11" s="6"/>
      <c r="M11" s="6"/>
      <c r="N11" s="6"/>
      <c r="O11" s="6"/>
      <c r="P11" s="6"/>
    </row>
    <row r="12" spans="1:21" s="87" customFormat="1" ht="12.95" customHeight="1">
      <c r="A12" s="137" t="s">
        <v>59</v>
      </c>
      <c r="B12" s="138"/>
      <c r="C12" s="139"/>
      <c r="D12" s="139"/>
      <c r="E12" s="4" t="s">
        <v>4</v>
      </c>
      <c r="F12" s="5" t="s">
        <v>77</v>
      </c>
      <c r="G12" s="80"/>
      <c r="H12" s="6"/>
      <c r="I12" s="6"/>
      <c r="J12" s="6"/>
      <c r="K12" s="6"/>
      <c r="L12" s="6"/>
      <c r="M12" s="6"/>
      <c r="N12" s="6"/>
      <c r="O12" s="6"/>
      <c r="P12" s="6"/>
    </row>
    <row r="13" spans="1:21" s="87" customFormat="1" ht="12.95" customHeight="1">
      <c r="A13" s="137" t="s">
        <v>55</v>
      </c>
      <c r="B13" s="138"/>
      <c r="C13" s="139">
        <v>0</v>
      </c>
      <c r="D13" s="139"/>
      <c r="E13" s="4" t="s">
        <v>4</v>
      </c>
      <c r="F13" s="150" t="s">
        <v>41</v>
      </c>
      <c r="G13" s="151"/>
      <c r="H13" s="151"/>
      <c r="I13" s="6"/>
      <c r="J13" s="6"/>
      <c r="K13" s="6"/>
      <c r="L13" s="6"/>
      <c r="M13" s="6"/>
      <c r="N13" s="6"/>
      <c r="O13" s="6"/>
      <c r="P13" s="6"/>
      <c r="Q13" s="6"/>
      <c r="R13" s="6"/>
      <c r="S13" s="6"/>
      <c r="T13" s="6"/>
      <c r="U13" s="6"/>
    </row>
    <row r="14" spans="1:21" s="87" customFormat="1" ht="12.95" customHeight="1">
      <c r="A14" s="137" t="s">
        <v>54</v>
      </c>
      <c r="B14" s="138"/>
      <c r="C14" s="152">
        <f>C12-C13</f>
        <v>0</v>
      </c>
      <c r="D14" s="152"/>
      <c r="E14" s="4" t="s">
        <v>4</v>
      </c>
      <c r="F14" s="80"/>
      <c r="G14" s="80"/>
      <c r="H14" s="6"/>
      <c r="I14" s="6"/>
      <c r="J14" s="6"/>
      <c r="K14" s="6"/>
      <c r="L14" s="6"/>
      <c r="M14" s="6"/>
      <c r="N14" s="6"/>
      <c r="O14" s="6"/>
      <c r="P14" s="6"/>
      <c r="Q14" s="6"/>
      <c r="R14" s="6"/>
      <c r="S14" s="6"/>
      <c r="T14" s="6"/>
      <c r="U14" s="6"/>
    </row>
    <row r="15" spans="1:21" s="87" customFormat="1" ht="12.95" customHeight="1" thickBot="1">
      <c r="A15" s="153" t="s">
        <v>53</v>
      </c>
      <c r="B15" s="154"/>
      <c r="C15" s="155">
        <f>ROUNDDOWN(C14*0.01,0)</f>
        <v>0</v>
      </c>
      <c r="D15" s="155"/>
      <c r="E15" s="86" t="s">
        <v>4</v>
      </c>
      <c r="F15" s="5"/>
    </row>
    <row r="16" spans="1:21" s="87" customFormat="1">
      <c r="J16" s="7"/>
    </row>
    <row r="17" spans="1:16" s="87" customFormat="1" ht="14.25" thickBot="1">
      <c r="A17" s="87" t="s">
        <v>19</v>
      </c>
      <c r="J17" s="7"/>
    </row>
    <row r="18" spans="1:16" s="87" customFormat="1" ht="13.5" customHeight="1">
      <c r="A18" s="120" t="s">
        <v>20</v>
      </c>
      <c r="B18" s="122" t="s">
        <v>1</v>
      </c>
      <c r="C18" s="122" t="s">
        <v>0</v>
      </c>
      <c r="D18" s="124" t="s">
        <v>2</v>
      </c>
      <c r="E18" s="126" t="s">
        <v>21</v>
      </c>
      <c r="F18" s="128" t="s">
        <v>22</v>
      </c>
      <c r="G18" s="130" t="s">
        <v>69</v>
      </c>
      <c r="H18" s="132" t="s">
        <v>13</v>
      </c>
      <c r="I18" s="133"/>
      <c r="J18" s="133"/>
      <c r="K18" s="133"/>
      <c r="L18" s="134"/>
      <c r="M18" s="118" t="s">
        <v>49</v>
      </c>
      <c r="N18" s="118" t="s">
        <v>16</v>
      </c>
      <c r="O18" s="118" t="s">
        <v>17</v>
      </c>
      <c r="P18" s="118" t="s">
        <v>14</v>
      </c>
    </row>
    <row r="19" spans="1:16" s="87" customFormat="1" ht="97.5" thickBot="1">
      <c r="A19" s="121"/>
      <c r="B19" s="123"/>
      <c r="C19" s="123"/>
      <c r="D19" s="125"/>
      <c r="E19" s="127"/>
      <c r="F19" s="129"/>
      <c r="G19" s="131"/>
      <c r="H19" s="76" t="s">
        <v>70</v>
      </c>
      <c r="I19" s="77" t="s">
        <v>71</v>
      </c>
      <c r="J19" s="77" t="s">
        <v>72</v>
      </c>
      <c r="K19" s="84" t="s">
        <v>23</v>
      </c>
      <c r="L19" s="85" t="s">
        <v>50</v>
      </c>
      <c r="M19" s="119"/>
      <c r="N19" s="119"/>
      <c r="O19" s="119"/>
      <c r="P19" s="119"/>
    </row>
    <row r="20" spans="1:16" s="87" customFormat="1">
      <c r="A20" s="96" t="s">
        <v>5</v>
      </c>
      <c r="B20" s="8"/>
      <c r="C20" s="8"/>
      <c r="D20" s="9"/>
      <c r="E20" s="10"/>
      <c r="F20" s="11"/>
      <c r="G20" s="3" t="e">
        <f>ROUNDDOWN($E20*F20*$C$10,0)</f>
        <v>#DIV/0!</v>
      </c>
      <c r="H20" s="11"/>
      <c r="I20" s="12"/>
      <c r="J20" s="13" t="e">
        <f>ROUNDDOWN(I20/$C$10,0)</f>
        <v>#DIV/0!</v>
      </c>
      <c r="K20" s="60">
        <f>IF(H20&lt;I20,H20,I20)</f>
        <v>0</v>
      </c>
      <c r="L20" s="74">
        <f>IF(H20="",0,IF(K20=H20,$C$10,1))</f>
        <v>0</v>
      </c>
      <c r="M20" s="72">
        <f>ROUNDDOWN(E20*K20*L20,0)</f>
        <v>0</v>
      </c>
      <c r="N20" s="14"/>
      <c r="O20" s="14"/>
      <c r="P20" s="14"/>
    </row>
    <row r="21" spans="1:16" s="87" customFormat="1">
      <c r="A21" s="97"/>
      <c r="B21" s="15"/>
      <c r="C21" s="15"/>
      <c r="D21" s="16"/>
      <c r="E21" s="17"/>
      <c r="F21" s="18"/>
      <c r="G21" s="4" t="e">
        <f t="shared" ref="G21:G22" si="0">ROUNDDOWN($E21*F21*$C$10,0)</f>
        <v>#DIV/0!</v>
      </c>
      <c r="H21" s="18"/>
      <c r="I21" s="19"/>
      <c r="J21" s="20" t="e">
        <f t="shared" ref="J21:J22" si="1">ROUNDDOWN(I21/$C$10,0)</f>
        <v>#DIV/0!</v>
      </c>
      <c r="K21" s="60">
        <f>IF(H21&lt;I21,H21,I21)</f>
        <v>0</v>
      </c>
      <c r="L21" s="74">
        <f t="shared" ref="L21:L22" si="2">IF(H21="",0,IF(K21=H21,$C$10,1))</f>
        <v>0</v>
      </c>
      <c r="M21" s="73">
        <f>ROUNDDOWN(E21*K21*L21,0)</f>
        <v>0</v>
      </c>
      <c r="N21" s="21"/>
      <c r="O21" s="21"/>
      <c r="P21" s="21"/>
    </row>
    <row r="22" spans="1:16" s="87" customFormat="1">
      <c r="A22" s="98"/>
      <c r="B22" s="15"/>
      <c r="C22" s="15"/>
      <c r="D22" s="16"/>
      <c r="E22" s="17"/>
      <c r="F22" s="18"/>
      <c r="G22" s="4" t="e">
        <f t="shared" si="0"/>
        <v>#DIV/0!</v>
      </c>
      <c r="H22" s="18"/>
      <c r="I22" s="19"/>
      <c r="J22" s="20" t="e">
        <f t="shared" si="1"/>
        <v>#DIV/0!</v>
      </c>
      <c r="K22" s="60">
        <f>IF(H22&lt;I22,H22,I22)</f>
        <v>0</v>
      </c>
      <c r="L22" s="74">
        <f t="shared" si="2"/>
        <v>0</v>
      </c>
      <c r="M22" s="73">
        <f>ROUNDDOWN(E22*K22*L22,0)</f>
        <v>0</v>
      </c>
      <c r="N22" s="21"/>
      <c r="O22" s="21"/>
      <c r="P22" s="21"/>
    </row>
    <row r="23" spans="1:16" s="87" customFormat="1" ht="14.25" thickBot="1">
      <c r="A23" s="23" t="s">
        <v>3</v>
      </c>
      <c r="B23" s="24"/>
      <c r="C23" s="24"/>
      <c r="D23" s="25"/>
      <c r="E23" s="26"/>
      <c r="F23" s="27"/>
      <c r="G23" s="86" t="e">
        <f>SUM(G20:G22)</f>
        <v>#DIV/0!</v>
      </c>
      <c r="H23" s="27"/>
      <c r="I23" s="28"/>
      <c r="J23" s="28"/>
      <c r="K23" s="28"/>
      <c r="L23" s="75"/>
      <c r="M23" s="29">
        <f>SUM(M20:M22)</f>
        <v>0</v>
      </c>
      <c r="N23" s="55" t="e">
        <f>M23-G23</f>
        <v>#DIV/0!</v>
      </c>
      <c r="O23" s="56" t="e">
        <f>IF((N23-C15*0.01)&gt;0,"対象","非対象")</f>
        <v>#DIV/0!</v>
      </c>
      <c r="P23" s="61" t="e">
        <f>IF(O23="対象",N23,"－")</f>
        <v>#DIV/0!</v>
      </c>
    </row>
    <row r="24" spans="1:16" s="87" customFormat="1">
      <c r="A24" s="97" t="s">
        <v>6</v>
      </c>
      <c r="B24" s="31"/>
      <c r="C24" s="31"/>
      <c r="D24" s="32"/>
      <c r="E24" s="10"/>
      <c r="F24" s="11"/>
      <c r="G24" s="3" t="e">
        <f t="shared" ref="G24:G26" si="3">ROUNDDOWN($E24*F24*$C$10,0)</f>
        <v>#DIV/0!</v>
      </c>
      <c r="H24" s="11"/>
      <c r="I24" s="12"/>
      <c r="J24" s="13" t="e">
        <f t="shared" ref="J24:J26" si="4">ROUNDDOWN(I24/$C$10,0)</f>
        <v>#DIV/0!</v>
      </c>
      <c r="K24" s="60">
        <f>IF(H24&lt;I24,H24,I24)</f>
        <v>0</v>
      </c>
      <c r="L24" s="74">
        <f t="shared" ref="L24:L26" si="5">IF(H24="",0,IF(K24=H24,$C$10,1))</f>
        <v>0</v>
      </c>
      <c r="M24" s="72">
        <f>ROUNDDOWN(E24*K24*L24,0)</f>
        <v>0</v>
      </c>
      <c r="N24" s="33"/>
      <c r="O24" s="33"/>
      <c r="P24" s="62"/>
    </row>
    <row r="25" spans="1:16" s="87" customFormat="1">
      <c r="A25" s="97"/>
      <c r="B25" s="15"/>
      <c r="C25" s="15"/>
      <c r="D25" s="16"/>
      <c r="E25" s="17"/>
      <c r="F25" s="18"/>
      <c r="G25" s="4" t="e">
        <f t="shared" si="3"/>
        <v>#DIV/0!</v>
      </c>
      <c r="H25" s="18"/>
      <c r="I25" s="19"/>
      <c r="J25" s="20" t="e">
        <f t="shared" si="4"/>
        <v>#DIV/0!</v>
      </c>
      <c r="K25" s="60">
        <f>IF(H25&lt;I25,H25,I25)</f>
        <v>0</v>
      </c>
      <c r="L25" s="74">
        <f t="shared" si="5"/>
        <v>0</v>
      </c>
      <c r="M25" s="73">
        <f>ROUNDDOWN(E25*K25*L25,0)</f>
        <v>0</v>
      </c>
      <c r="N25" s="21"/>
      <c r="O25" s="21"/>
      <c r="P25" s="63"/>
    </row>
    <row r="26" spans="1:16" s="87" customFormat="1">
      <c r="A26" s="98"/>
      <c r="B26" s="15"/>
      <c r="C26" s="15"/>
      <c r="D26" s="16"/>
      <c r="E26" s="17"/>
      <c r="F26" s="18"/>
      <c r="G26" s="4" t="e">
        <f t="shared" si="3"/>
        <v>#DIV/0!</v>
      </c>
      <c r="H26" s="18"/>
      <c r="I26" s="19"/>
      <c r="J26" s="20" t="e">
        <f t="shared" si="4"/>
        <v>#DIV/0!</v>
      </c>
      <c r="K26" s="60">
        <f>IF(H26&lt;I26,H26,I26)</f>
        <v>0</v>
      </c>
      <c r="L26" s="74">
        <f t="shared" si="5"/>
        <v>0</v>
      </c>
      <c r="M26" s="73">
        <f>ROUNDDOWN(E26*K26*L26,0)</f>
        <v>0</v>
      </c>
      <c r="N26" s="21"/>
      <c r="O26" s="21"/>
      <c r="P26" s="63"/>
    </row>
    <row r="27" spans="1:16" s="87" customFormat="1" ht="14.25" thickBot="1">
      <c r="A27" s="23" t="s">
        <v>3</v>
      </c>
      <c r="B27" s="24"/>
      <c r="C27" s="24"/>
      <c r="D27" s="25"/>
      <c r="E27" s="26"/>
      <c r="F27" s="27"/>
      <c r="G27" s="86" t="e">
        <f>SUM(G24:G26)</f>
        <v>#DIV/0!</v>
      </c>
      <c r="H27" s="27"/>
      <c r="I27" s="28"/>
      <c r="J27" s="28"/>
      <c r="K27" s="28"/>
      <c r="L27" s="75"/>
      <c r="M27" s="29">
        <f>SUM(M24:M26)</f>
        <v>0</v>
      </c>
      <c r="N27" s="55" t="e">
        <f>M27-G27</f>
        <v>#DIV/0!</v>
      </c>
      <c r="O27" s="56" t="e">
        <f>IF((N27-C15*0.01)&gt;0,"対象","非対象")</f>
        <v>#DIV/0!</v>
      </c>
      <c r="P27" s="61" t="e">
        <f>IF(O27="対象",N27,"－")</f>
        <v>#DIV/0!</v>
      </c>
    </row>
    <row r="28" spans="1:16" s="87" customFormat="1">
      <c r="A28" s="97" t="s">
        <v>7</v>
      </c>
      <c r="B28" s="31"/>
      <c r="C28" s="31"/>
      <c r="D28" s="32"/>
      <c r="E28" s="10"/>
      <c r="F28" s="11"/>
      <c r="G28" s="3" t="e">
        <f t="shared" ref="G28:G30" si="6">ROUNDDOWN($E28*F28*$C$10,0)</f>
        <v>#DIV/0!</v>
      </c>
      <c r="H28" s="11"/>
      <c r="I28" s="12"/>
      <c r="J28" s="13" t="e">
        <f t="shared" ref="J28:J30" si="7">ROUNDDOWN(I28/$C$10,0)</f>
        <v>#DIV/0!</v>
      </c>
      <c r="K28" s="60">
        <f>IF(H28&lt;I28,H28,I28)</f>
        <v>0</v>
      </c>
      <c r="L28" s="74">
        <f t="shared" ref="L28:L30" si="8">IF(H28="",0,IF(K28=H28,$C$10,1))</f>
        <v>0</v>
      </c>
      <c r="M28" s="72">
        <f>ROUNDDOWN(E28*K28*L28,0)</f>
        <v>0</v>
      </c>
      <c r="N28" s="57"/>
      <c r="O28" s="57"/>
      <c r="P28" s="64"/>
    </row>
    <row r="29" spans="1:16" s="87" customFormat="1">
      <c r="A29" s="97"/>
      <c r="B29" s="15"/>
      <c r="C29" s="15"/>
      <c r="D29" s="16"/>
      <c r="E29" s="17"/>
      <c r="F29" s="18"/>
      <c r="G29" s="4" t="e">
        <f t="shared" si="6"/>
        <v>#DIV/0!</v>
      </c>
      <c r="H29" s="18"/>
      <c r="I29" s="19"/>
      <c r="J29" s="20" t="e">
        <f t="shared" si="7"/>
        <v>#DIV/0!</v>
      </c>
      <c r="K29" s="60">
        <f>IF(H29&lt;I29,H29,I29)</f>
        <v>0</v>
      </c>
      <c r="L29" s="74">
        <f t="shared" si="8"/>
        <v>0</v>
      </c>
      <c r="M29" s="73">
        <f>ROUNDDOWN(E29*K29*L29,0)</f>
        <v>0</v>
      </c>
      <c r="N29" s="58"/>
      <c r="O29" s="58"/>
      <c r="P29" s="65"/>
    </row>
    <row r="30" spans="1:16" s="87" customFormat="1">
      <c r="A30" s="98"/>
      <c r="B30" s="15"/>
      <c r="C30" s="15"/>
      <c r="D30" s="16"/>
      <c r="E30" s="17"/>
      <c r="F30" s="18"/>
      <c r="G30" s="4" t="e">
        <f t="shared" si="6"/>
        <v>#DIV/0!</v>
      </c>
      <c r="H30" s="18"/>
      <c r="I30" s="19"/>
      <c r="J30" s="20" t="e">
        <f t="shared" si="7"/>
        <v>#DIV/0!</v>
      </c>
      <c r="K30" s="60">
        <f>IF(H30&lt;I30,H30,I30)</f>
        <v>0</v>
      </c>
      <c r="L30" s="74">
        <f t="shared" si="8"/>
        <v>0</v>
      </c>
      <c r="M30" s="73">
        <f>ROUNDDOWN(E30*K30*L30,0)</f>
        <v>0</v>
      </c>
      <c r="N30" s="58"/>
      <c r="O30" s="58"/>
      <c r="P30" s="65"/>
    </row>
    <row r="31" spans="1:16" s="87" customFormat="1" ht="14.25" thickBot="1">
      <c r="A31" s="23" t="s">
        <v>3</v>
      </c>
      <c r="B31" s="34"/>
      <c r="C31" s="34"/>
      <c r="D31" s="35"/>
      <c r="E31" s="26"/>
      <c r="F31" s="27"/>
      <c r="G31" s="86" t="e">
        <f>SUM(G28:G30)</f>
        <v>#DIV/0!</v>
      </c>
      <c r="H31" s="27"/>
      <c r="I31" s="28"/>
      <c r="J31" s="28"/>
      <c r="K31" s="28"/>
      <c r="L31" s="75"/>
      <c r="M31" s="29">
        <f>SUM(M28:M30)</f>
        <v>0</v>
      </c>
      <c r="N31" s="55" t="e">
        <f>M31-G31</f>
        <v>#DIV/0!</v>
      </c>
      <c r="O31" s="56" t="e">
        <f>IF((N31-C15*0.01)&gt;0,"対象","非対象")</f>
        <v>#DIV/0!</v>
      </c>
      <c r="P31" s="61" t="e">
        <f>IF(O31="対象",N31,"－")</f>
        <v>#DIV/0!</v>
      </c>
    </row>
    <row r="32" spans="1:16" s="87" customFormat="1">
      <c r="A32" s="97" t="s">
        <v>10</v>
      </c>
      <c r="B32" s="31"/>
      <c r="C32" s="31"/>
      <c r="D32" s="32"/>
      <c r="E32" s="10"/>
      <c r="F32" s="11"/>
      <c r="G32" s="3" t="e">
        <f t="shared" ref="G32:G34" si="9">ROUNDDOWN($E32*F32*$C$10,0)</f>
        <v>#DIV/0!</v>
      </c>
      <c r="H32" s="11"/>
      <c r="I32" s="12"/>
      <c r="J32" s="13" t="e">
        <f t="shared" ref="J32:J34" si="10">ROUNDDOWN(I32/$C$10,0)</f>
        <v>#DIV/0!</v>
      </c>
      <c r="K32" s="60">
        <f>IF(H32&lt;I32,H32,I32)</f>
        <v>0</v>
      </c>
      <c r="L32" s="74">
        <f t="shared" ref="L32:L34" si="11">IF(H32="",0,IF(K32=H32,$C$10,1))</f>
        <v>0</v>
      </c>
      <c r="M32" s="72">
        <f>ROUNDDOWN(E32*K32*L32,0)</f>
        <v>0</v>
      </c>
      <c r="N32" s="57"/>
      <c r="O32" s="57"/>
      <c r="P32" s="64"/>
    </row>
    <row r="33" spans="1:16" s="87" customFormat="1">
      <c r="A33" s="97"/>
      <c r="B33" s="15"/>
      <c r="C33" s="15"/>
      <c r="D33" s="16"/>
      <c r="E33" s="17"/>
      <c r="F33" s="18"/>
      <c r="G33" s="4" t="e">
        <f t="shared" si="9"/>
        <v>#DIV/0!</v>
      </c>
      <c r="H33" s="18"/>
      <c r="I33" s="19"/>
      <c r="J33" s="20" t="e">
        <f t="shared" si="10"/>
        <v>#DIV/0!</v>
      </c>
      <c r="K33" s="60">
        <f>IF(H33&lt;I33,H33,I33)</f>
        <v>0</v>
      </c>
      <c r="L33" s="74">
        <f t="shared" si="11"/>
        <v>0</v>
      </c>
      <c r="M33" s="73">
        <f>ROUNDDOWN(E33*K33*L33,0)</f>
        <v>0</v>
      </c>
      <c r="N33" s="58"/>
      <c r="O33" s="58"/>
      <c r="P33" s="65"/>
    </row>
    <row r="34" spans="1:16" s="87" customFormat="1">
      <c r="A34" s="98"/>
      <c r="B34" s="15"/>
      <c r="C34" s="15"/>
      <c r="D34" s="16"/>
      <c r="E34" s="17"/>
      <c r="F34" s="18"/>
      <c r="G34" s="4" t="e">
        <f t="shared" si="9"/>
        <v>#DIV/0!</v>
      </c>
      <c r="H34" s="18"/>
      <c r="I34" s="19"/>
      <c r="J34" s="20" t="e">
        <f t="shared" si="10"/>
        <v>#DIV/0!</v>
      </c>
      <c r="K34" s="60">
        <f>IF(H34&lt;I34,H34,I34)</f>
        <v>0</v>
      </c>
      <c r="L34" s="74">
        <f t="shared" si="11"/>
        <v>0</v>
      </c>
      <c r="M34" s="73">
        <f>ROUNDDOWN(E34*K34*L34,0)</f>
        <v>0</v>
      </c>
      <c r="N34" s="58"/>
      <c r="O34" s="58"/>
      <c r="P34" s="65"/>
    </row>
    <row r="35" spans="1:16" s="87" customFormat="1" ht="14.25" thickBot="1">
      <c r="A35" s="23" t="s">
        <v>3</v>
      </c>
      <c r="B35" s="34"/>
      <c r="C35" s="34"/>
      <c r="D35" s="35"/>
      <c r="E35" s="26"/>
      <c r="F35" s="27"/>
      <c r="G35" s="86" t="e">
        <f>SUM(G32:G34)</f>
        <v>#DIV/0!</v>
      </c>
      <c r="H35" s="27"/>
      <c r="I35" s="28"/>
      <c r="J35" s="28"/>
      <c r="K35" s="28"/>
      <c r="L35" s="75"/>
      <c r="M35" s="29">
        <f>SUM(M32:M34)</f>
        <v>0</v>
      </c>
      <c r="N35" s="55" t="e">
        <f>M35-G35</f>
        <v>#DIV/0!</v>
      </c>
      <c r="O35" s="56" t="e">
        <f>IF((N35-C15*0.01)&gt;0,"対象","非対象")</f>
        <v>#DIV/0!</v>
      </c>
      <c r="P35" s="61" t="e">
        <f>IF(O35="対象",N35,"－")</f>
        <v>#DIV/0!</v>
      </c>
    </row>
    <row r="36" spans="1:16" s="87" customFormat="1" ht="14.25" thickBot="1">
      <c r="A36" s="99" t="s">
        <v>18</v>
      </c>
      <c r="B36" s="100"/>
      <c r="C36" s="100"/>
      <c r="D36" s="101"/>
      <c r="E36" s="36"/>
      <c r="F36" s="36"/>
      <c r="G36" s="36"/>
      <c r="H36" s="36"/>
      <c r="I36" s="36"/>
      <c r="J36" s="36"/>
      <c r="K36" s="36"/>
      <c r="L36" s="36"/>
      <c r="M36" s="36"/>
      <c r="N36" s="82"/>
      <c r="O36" s="83"/>
      <c r="P36" s="59" t="e">
        <f>SUM(P23:P35)</f>
        <v>#DIV/0!</v>
      </c>
    </row>
    <row r="37" spans="1:16" s="41" customFormat="1">
      <c r="A37" s="38" t="s">
        <v>8</v>
      </c>
      <c r="B37" s="39"/>
      <c r="C37" s="39"/>
      <c r="D37" s="39"/>
      <c r="E37" s="39"/>
      <c r="F37" s="39"/>
      <c r="G37" s="39"/>
      <c r="H37" s="39"/>
      <c r="I37" s="39"/>
      <c r="J37" s="39"/>
      <c r="K37" s="39"/>
      <c r="L37" s="39"/>
      <c r="M37" s="39"/>
      <c r="N37" s="39"/>
      <c r="O37" s="39"/>
      <c r="P37" s="40"/>
    </row>
    <row r="38" spans="1:16" s="41" customFormat="1">
      <c r="A38" s="42" t="s">
        <v>15</v>
      </c>
      <c r="B38" s="43"/>
      <c r="C38" s="43"/>
      <c r="D38" s="43"/>
      <c r="E38" s="43"/>
      <c r="F38" s="43"/>
      <c r="G38" s="43"/>
      <c r="H38" s="43"/>
      <c r="I38" s="43"/>
      <c r="J38" s="43"/>
      <c r="K38" s="43"/>
      <c r="L38" s="43"/>
      <c r="M38" s="43"/>
      <c r="N38" s="43"/>
      <c r="O38" s="43"/>
      <c r="P38" s="44"/>
    </row>
    <row r="39" spans="1:16" s="41" customFormat="1">
      <c r="A39" s="42" t="s">
        <v>12</v>
      </c>
      <c r="B39" s="43"/>
      <c r="C39" s="43"/>
      <c r="D39" s="43"/>
      <c r="E39" s="43"/>
      <c r="F39" s="43"/>
      <c r="G39" s="43"/>
      <c r="H39" s="43"/>
      <c r="I39" s="43"/>
      <c r="J39" s="43"/>
      <c r="K39" s="43"/>
      <c r="L39" s="43"/>
      <c r="M39" s="43"/>
      <c r="N39" s="43"/>
      <c r="O39" s="43"/>
      <c r="P39" s="44"/>
    </row>
    <row r="40" spans="1:16" s="41" customFormat="1">
      <c r="A40" s="42" t="s">
        <v>42</v>
      </c>
      <c r="B40" s="43"/>
      <c r="C40" s="43"/>
      <c r="D40" s="43"/>
      <c r="E40" s="43"/>
      <c r="F40" s="43"/>
      <c r="G40" s="43"/>
      <c r="H40" s="43"/>
      <c r="I40" s="43"/>
      <c r="J40" s="43"/>
      <c r="K40" s="43"/>
      <c r="L40" s="43"/>
      <c r="M40" s="43"/>
      <c r="N40" s="43"/>
      <c r="O40" s="43"/>
      <c r="P40" s="44"/>
    </row>
    <row r="41" spans="1:16" s="41" customFormat="1">
      <c r="A41" s="42" t="s">
        <v>11</v>
      </c>
      <c r="B41" s="43"/>
      <c r="C41" s="43"/>
      <c r="D41" s="43"/>
      <c r="E41" s="43"/>
      <c r="F41" s="43"/>
      <c r="G41" s="43"/>
      <c r="H41" s="43"/>
      <c r="I41" s="43"/>
      <c r="J41" s="43"/>
      <c r="K41" s="43"/>
      <c r="L41" s="43"/>
      <c r="M41" s="43"/>
      <c r="N41" s="43"/>
      <c r="O41" s="43"/>
      <c r="P41" s="44"/>
    </row>
    <row r="42" spans="1:16" s="87" customFormat="1" ht="14.25" thickBot="1"/>
    <row r="43" spans="1:16" s="87" customFormat="1" ht="13.5" customHeight="1">
      <c r="A43" s="108" t="s">
        <v>62</v>
      </c>
      <c r="B43" s="109"/>
      <c r="C43" s="109"/>
      <c r="D43" s="116" t="e">
        <f>ROUNDDOWN(P36-C15/1.1,-4)</f>
        <v>#DIV/0!</v>
      </c>
      <c r="E43" s="116"/>
      <c r="F43" s="116"/>
      <c r="G43" s="102" t="s">
        <v>51</v>
      </c>
      <c r="H43" s="103"/>
      <c r="I43" s="106"/>
      <c r="J43" s="107"/>
      <c r="K43" s="107"/>
      <c r="L43" s="107"/>
      <c r="M43" s="107"/>
      <c r="N43" s="107"/>
      <c r="O43" s="107"/>
      <c r="P43" s="107"/>
    </row>
    <row r="44" spans="1:16" s="87" customFormat="1" ht="14.25" thickBot="1">
      <c r="A44" s="110"/>
      <c r="B44" s="111"/>
      <c r="C44" s="111"/>
      <c r="D44" s="117"/>
      <c r="E44" s="117"/>
      <c r="F44" s="117"/>
      <c r="G44" s="104"/>
      <c r="H44" s="105"/>
    </row>
    <row r="45" spans="1:16" s="87" customFormat="1" ht="14.25" thickBot="1">
      <c r="D45" s="45"/>
      <c r="E45" s="45"/>
      <c r="F45" s="45"/>
    </row>
    <row r="46" spans="1:16" s="87" customFormat="1">
      <c r="A46" s="108" t="s">
        <v>63</v>
      </c>
      <c r="B46" s="109"/>
      <c r="C46" s="109"/>
      <c r="D46" s="112" t="e">
        <f>D43*110/100</f>
        <v>#DIV/0!</v>
      </c>
      <c r="E46" s="112"/>
      <c r="F46" s="112"/>
      <c r="G46" s="102" t="s">
        <v>4</v>
      </c>
      <c r="H46" s="103"/>
      <c r="I46" s="114"/>
      <c r="J46" s="115"/>
      <c r="K46" s="115"/>
      <c r="L46" s="115"/>
      <c r="M46" s="115"/>
      <c r="N46" s="115"/>
      <c r="O46" s="115"/>
      <c r="P46" s="115"/>
    </row>
    <row r="47" spans="1:16" s="87" customFormat="1" ht="14.25" thickBot="1">
      <c r="A47" s="110"/>
      <c r="B47" s="111"/>
      <c r="C47" s="111"/>
      <c r="D47" s="113"/>
      <c r="E47" s="113"/>
      <c r="F47" s="113"/>
      <c r="G47" s="104"/>
      <c r="H47" s="105"/>
    </row>
    <row r="48" spans="1:16" s="87" customFormat="1">
      <c r="D48" s="45"/>
      <c r="E48" s="45"/>
      <c r="F48" s="45"/>
    </row>
    <row r="49" spans="1:1" s="87" customFormat="1">
      <c r="A49" s="87" t="s">
        <v>65</v>
      </c>
    </row>
    <row r="50" spans="1:1" s="87" customFormat="1">
      <c r="A50" s="87" t="s">
        <v>67</v>
      </c>
    </row>
    <row r="51" spans="1:1" s="87" customFormat="1"/>
  </sheetData>
  <mergeCells count="45">
    <mergeCell ref="F13:H13"/>
    <mergeCell ref="A14:B14"/>
    <mergeCell ref="C14:D14"/>
    <mergeCell ref="A15:B15"/>
    <mergeCell ref="C15:D15"/>
    <mergeCell ref="A13:B13"/>
    <mergeCell ref="C13:D13"/>
    <mergeCell ref="A3:P3"/>
    <mergeCell ref="A6:B6"/>
    <mergeCell ref="A8:B8"/>
    <mergeCell ref="C8:D8"/>
    <mergeCell ref="A9:B9"/>
    <mergeCell ref="C9:D9"/>
    <mergeCell ref="A4:P4"/>
    <mergeCell ref="A10:B10"/>
    <mergeCell ref="A11:B11"/>
    <mergeCell ref="C11:D11"/>
    <mergeCell ref="C10:D10"/>
    <mergeCell ref="A12:B12"/>
    <mergeCell ref="C12:D12"/>
    <mergeCell ref="P18:P19"/>
    <mergeCell ref="A18:A19"/>
    <mergeCell ref="B18:B19"/>
    <mergeCell ref="C18:C19"/>
    <mergeCell ref="D18:D19"/>
    <mergeCell ref="E18:E19"/>
    <mergeCell ref="F18:F19"/>
    <mergeCell ref="G18:G19"/>
    <mergeCell ref="M18:M19"/>
    <mergeCell ref="N18:N19"/>
    <mergeCell ref="O18:O19"/>
    <mergeCell ref="H18:L18"/>
    <mergeCell ref="G43:H44"/>
    <mergeCell ref="I43:P43"/>
    <mergeCell ref="A46:C47"/>
    <mergeCell ref="D46:F47"/>
    <mergeCell ref="G46:H47"/>
    <mergeCell ref="I46:P46"/>
    <mergeCell ref="A43:C44"/>
    <mergeCell ref="D43:F44"/>
    <mergeCell ref="A20:A22"/>
    <mergeCell ref="A24:A26"/>
    <mergeCell ref="A28:A30"/>
    <mergeCell ref="A32:A34"/>
    <mergeCell ref="A36:D36"/>
  </mergeCells>
  <phoneticPr fontId="1"/>
  <printOptions horizontalCentered="1"/>
  <pageMargins left="0.70866141732283472" right="0.70866141732283472" top="0.74803149606299213" bottom="0.74803149606299213" header="0.31496062992125984" footer="0.31496062992125984"/>
  <pageSetup paperSize="9" scale="64" orientation="landscape"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pageSetUpPr fitToPage="1"/>
  </sheetPr>
  <dimension ref="A1:V50"/>
  <sheetViews>
    <sheetView tabSelected="1" zoomScaleNormal="100" workbookViewId="0">
      <selection activeCell="K21" sqref="K21:K22"/>
    </sheetView>
  </sheetViews>
  <sheetFormatPr defaultColWidth="9" defaultRowHeight="13.5"/>
  <cols>
    <col min="1" max="1" width="11.375" style="1" customWidth="1"/>
    <col min="2" max="3" width="16.75" style="1" customWidth="1"/>
    <col min="4" max="4" width="5.5" style="1" bestFit="1" customWidth="1"/>
    <col min="5" max="5" width="9" style="1"/>
    <col min="6" max="6" width="9.5" style="1" bestFit="1" customWidth="1"/>
    <col min="7" max="8" width="13.875" style="1" bestFit="1" customWidth="1"/>
    <col min="9" max="9" width="16.125" style="1" bestFit="1" customWidth="1"/>
    <col min="10" max="16" width="16.125" style="1" customWidth="1"/>
    <col min="17" max="17" width="21.75" style="1" customWidth="1"/>
    <col min="18" max="19" width="15.625" style="1" customWidth="1"/>
    <col min="20" max="20" width="15" style="1" customWidth="1"/>
    <col min="21" max="21" width="12.75" style="1" customWidth="1"/>
    <col min="22" max="16384" width="9" style="1"/>
  </cols>
  <sheetData>
    <row r="1" spans="1:22">
      <c r="U1" s="2"/>
    </row>
    <row r="2" spans="1:22">
      <c r="U2" s="2"/>
    </row>
    <row r="3" spans="1:22" ht="21">
      <c r="A3" s="156" t="s">
        <v>45</v>
      </c>
      <c r="B3" s="156"/>
      <c r="C3" s="156"/>
      <c r="D3" s="156"/>
      <c r="E3" s="156"/>
      <c r="F3" s="156"/>
      <c r="G3" s="156"/>
      <c r="H3" s="156"/>
      <c r="I3" s="156"/>
      <c r="J3" s="156"/>
      <c r="K3" s="156"/>
      <c r="L3" s="156"/>
      <c r="M3" s="156"/>
      <c r="N3" s="156"/>
      <c r="O3" s="156"/>
      <c r="P3" s="156"/>
      <c r="Q3" s="156"/>
      <c r="R3" s="156"/>
      <c r="S3" s="156"/>
      <c r="T3" s="156"/>
      <c r="U3" s="156"/>
    </row>
    <row r="4" spans="1:22" ht="21">
      <c r="A4" s="143" t="s">
        <v>24</v>
      </c>
      <c r="B4" s="143"/>
      <c r="C4" s="143"/>
      <c r="D4" s="143"/>
      <c r="E4" s="143"/>
      <c r="F4" s="143"/>
      <c r="G4" s="143"/>
      <c r="H4" s="143"/>
      <c r="I4" s="143"/>
      <c r="J4" s="143"/>
      <c r="K4" s="143"/>
      <c r="L4" s="143"/>
      <c r="M4" s="143"/>
      <c r="N4" s="143"/>
      <c r="O4" s="143"/>
      <c r="P4" s="143"/>
      <c r="Q4" s="143"/>
      <c r="R4" s="143"/>
      <c r="S4" s="143"/>
      <c r="T4" s="143"/>
      <c r="U4" s="143"/>
    </row>
    <row r="5" spans="1:22" ht="21.75" thickBot="1">
      <c r="A5" s="81"/>
      <c r="B5" s="81"/>
      <c r="C5" s="81"/>
      <c r="D5" s="81"/>
      <c r="E5" s="81"/>
      <c r="F5" s="81"/>
      <c r="G5" s="81"/>
      <c r="H5" s="81"/>
      <c r="I5" s="81"/>
      <c r="J5" s="81"/>
      <c r="K5" s="81"/>
      <c r="L5" s="81"/>
      <c r="M5" s="81"/>
      <c r="N5" s="81"/>
      <c r="O5" s="81"/>
      <c r="P5" s="81"/>
      <c r="Q5" s="81"/>
      <c r="R5" s="81"/>
      <c r="S5" s="81"/>
      <c r="T5" s="81"/>
      <c r="U5" s="81"/>
    </row>
    <row r="6" spans="1:22" ht="21.75" thickBot="1">
      <c r="A6" s="144" t="s">
        <v>9</v>
      </c>
      <c r="B6" s="145"/>
      <c r="C6" s="81"/>
      <c r="D6" s="81"/>
      <c r="E6" s="81"/>
      <c r="F6" s="81"/>
      <c r="G6" s="81"/>
      <c r="H6" s="81"/>
      <c r="I6" s="81"/>
      <c r="J6" s="81"/>
      <c r="K6" s="81"/>
      <c r="L6" s="81"/>
      <c r="M6" s="81"/>
      <c r="N6" s="81"/>
      <c r="O6" s="81"/>
      <c r="P6" s="81"/>
      <c r="Q6" s="81"/>
      <c r="R6" s="81"/>
      <c r="S6" s="81"/>
      <c r="T6" s="81"/>
      <c r="U6" s="81"/>
    </row>
    <row r="7" spans="1:22" ht="14.25" thickBot="1"/>
    <row r="8" spans="1:22" ht="12.95" customHeight="1">
      <c r="A8" s="146" t="s">
        <v>58</v>
      </c>
      <c r="B8" s="147"/>
      <c r="C8" s="148"/>
      <c r="D8" s="148"/>
      <c r="E8" s="3" t="s">
        <v>4</v>
      </c>
    </row>
    <row r="9" spans="1:22" ht="12.95" customHeight="1">
      <c r="A9" s="137" t="s">
        <v>57</v>
      </c>
      <c r="B9" s="138"/>
      <c r="C9" s="149"/>
      <c r="D9" s="149"/>
      <c r="E9" s="4" t="s">
        <v>4</v>
      </c>
    </row>
    <row r="10" spans="1:22" ht="12.95" customHeight="1">
      <c r="A10" s="135" t="s">
        <v>44</v>
      </c>
      <c r="B10" s="136"/>
      <c r="C10" s="140" t="e">
        <f>ROUND(C9/C8,4)</f>
        <v>#DIV/0!</v>
      </c>
      <c r="D10" s="141"/>
      <c r="E10" s="71" t="s">
        <v>47</v>
      </c>
      <c r="F10" s="5"/>
    </row>
    <row r="11" spans="1:22" ht="12.95" customHeight="1">
      <c r="A11" s="137" t="s">
        <v>56</v>
      </c>
      <c r="B11" s="138"/>
      <c r="C11" s="139"/>
      <c r="D11" s="139"/>
      <c r="E11" s="4" t="s">
        <v>4</v>
      </c>
      <c r="F11" s="5" t="s">
        <v>68</v>
      </c>
      <c r="H11" s="6"/>
      <c r="I11" s="6"/>
      <c r="J11" s="6"/>
      <c r="K11" s="6"/>
      <c r="L11" s="6"/>
      <c r="M11" s="6"/>
      <c r="N11" s="6"/>
      <c r="O11" s="6"/>
      <c r="P11" s="6"/>
      <c r="Q11" s="6"/>
    </row>
    <row r="12" spans="1:22" ht="12.95" customHeight="1">
      <c r="A12" s="137" t="s">
        <v>59</v>
      </c>
      <c r="B12" s="138"/>
      <c r="C12" s="139"/>
      <c r="D12" s="139"/>
      <c r="E12" s="4" t="s">
        <v>4</v>
      </c>
      <c r="F12" s="5" t="s">
        <v>77</v>
      </c>
      <c r="G12" s="80"/>
      <c r="H12" s="6"/>
      <c r="I12" s="6"/>
      <c r="J12" s="6"/>
      <c r="K12" s="6"/>
      <c r="L12" s="6"/>
      <c r="M12" s="6"/>
      <c r="N12" s="6"/>
      <c r="O12" s="6"/>
      <c r="P12" s="6"/>
      <c r="Q12" s="6"/>
    </row>
    <row r="13" spans="1:22" ht="12.95" customHeight="1">
      <c r="A13" s="137" t="s">
        <v>55</v>
      </c>
      <c r="B13" s="138"/>
      <c r="C13" s="139">
        <v>0</v>
      </c>
      <c r="D13" s="139"/>
      <c r="E13" s="4" t="s">
        <v>4</v>
      </c>
      <c r="F13" s="150" t="s">
        <v>41</v>
      </c>
      <c r="G13" s="151"/>
      <c r="H13" s="151"/>
      <c r="I13" s="6"/>
      <c r="J13" s="6"/>
      <c r="K13" s="6"/>
      <c r="L13" s="6"/>
      <c r="M13" s="6"/>
      <c r="N13" s="6"/>
      <c r="O13" s="6"/>
      <c r="P13" s="6"/>
      <c r="Q13" s="6"/>
      <c r="R13" s="6"/>
      <c r="S13" s="6"/>
      <c r="T13" s="6"/>
      <c r="U13" s="6"/>
      <c r="V13" s="6"/>
    </row>
    <row r="14" spans="1:22" ht="12.95" customHeight="1">
      <c r="A14" s="137" t="s">
        <v>54</v>
      </c>
      <c r="B14" s="138"/>
      <c r="C14" s="152">
        <f>C12-C13</f>
        <v>0</v>
      </c>
      <c r="D14" s="152"/>
      <c r="E14" s="4" t="s">
        <v>4</v>
      </c>
      <c r="F14" s="80"/>
      <c r="G14" s="80"/>
      <c r="H14" s="6"/>
      <c r="I14" s="6"/>
      <c r="J14" s="6"/>
      <c r="K14" s="6"/>
      <c r="L14" s="6"/>
      <c r="M14" s="6"/>
      <c r="N14" s="6"/>
      <c r="O14" s="6"/>
      <c r="P14" s="6"/>
      <c r="Q14" s="6"/>
      <c r="R14" s="6"/>
      <c r="S14" s="6"/>
      <c r="T14" s="6"/>
      <c r="U14" s="6"/>
      <c r="V14" s="6"/>
    </row>
    <row r="15" spans="1:22" ht="12.95" customHeight="1" thickBot="1">
      <c r="A15" s="153" t="s">
        <v>53</v>
      </c>
      <c r="B15" s="154"/>
      <c r="C15" s="155">
        <f>ROUNDDOWN(C14*0.01,0)</f>
        <v>0</v>
      </c>
      <c r="D15" s="155"/>
      <c r="E15" s="86" t="s">
        <v>4</v>
      </c>
      <c r="F15" s="5"/>
    </row>
    <row r="17" spans="1:21" ht="14.25" thickBot="1">
      <c r="A17" s="1" t="s">
        <v>19</v>
      </c>
    </row>
    <row r="18" spans="1:21" ht="13.5" customHeight="1">
      <c r="A18" s="120" t="s">
        <v>20</v>
      </c>
      <c r="B18" s="122" t="s">
        <v>1</v>
      </c>
      <c r="C18" s="122" t="s">
        <v>0</v>
      </c>
      <c r="D18" s="124" t="s">
        <v>2</v>
      </c>
      <c r="E18" s="126" t="s">
        <v>21</v>
      </c>
      <c r="F18" s="128" t="s">
        <v>22</v>
      </c>
      <c r="G18" s="130" t="s">
        <v>69</v>
      </c>
      <c r="H18" s="162" t="s">
        <v>73</v>
      </c>
      <c r="I18" s="159" t="s">
        <v>74</v>
      </c>
      <c r="J18" s="159" t="s">
        <v>75</v>
      </c>
      <c r="K18" s="159" t="s">
        <v>40</v>
      </c>
      <c r="L18" s="159" t="s">
        <v>60</v>
      </c>
      <c r="M18" s="159" t="s">
        <v>39</v>
      </c>
      <c r="N18" s="133" t="s">
        <v>38</v>
      </c>
      <c r="O18" s="133"/>
      <c r="P18" s="133"/>
      <c r="Q18" s="161"/>
      <c r="R18" s="157" t="s">
        <v>76</v>
      </c>
      <c r="S18" s="118" t="s">
        <v>33</v>
      </c>
      <c r="T18" s="118" t="s">
        <v>34</v>
      </c>
      <c r="U18" s="118" t="s">
        <v>35</v>
      </c>
    </row>
    <row r="19" spans="1:21" ht="134.25" customHeight="1" thickBot="1">
      <c r="A19" s="121"/>
      <c r="B19" s="123"/>
      <c r="C19" s="123"/>
      <c r="D19" s="125"/>
      <c r="E19" s="127"/>
      <c r="F19" s="129"/>
      <c r="G19" s="131"/>
      <c r="H19" s="163"/>
      <c r="I19" s="160"/>
      <c r="J19" s="160"/>
      <c r="K19" s="160"/>
      <c r="L19" s="160"/>
      <c r="M19" s="160"/>
      <c r="N19" s="54" t="s">
        <v>25</v>
      </c>
      <c r="O19" s="53" t="s">
        <v>26</v>
      </c>
      <c r="P19" s="53" t="s">
        <v>27</v>
      </c>
      <c r="Q19" s="53" t="s">
        <v>30</v>
      </c>
      <c r="R19" s="158"/>
      <c r="S19" s="119"/>
      <c r="T19" s="119"/>
      <c r="U19" s="119"/>
    </row>
    <row r="20" spans="1:21">
      <c r="A20" s="96" t="s">
        <v>5</v>
      </c>
      <c r="B20" s="8"/>
      <c r="C20" s="8"/>
      <c r="D20" s="9"/>
      <c r="E20" s="10"/>
      <c r="F20" s="11"/>
      <c r="G20" s="3" t="e">
        <f>ROUNDDOWN($E20*F20*$C$10,0)</f>
        <v>#DIV/0!</v>
      </c>
      <c r="H20" s="48"/>
      <c r="I20" s="12"/>
      <c r="J20" s="46"/>
      <c r="K20" s="49">
        <f>IF(I20&lt;=J20,I20,H20)</f>
        <v>0</v>
      </c>
      <c r="L20" s="88">
        <f>IF(H20="",0,IF(K20=H20,$C$10,1))</f>
        <v>0</v>
      </c>
      <c r="M20" s="52" t="e">
        <f>IF(H20*1.3*($C$9/$C$8)&gt;K20,"対象","※妥当性確認")</f>
        <v>#DIV/0!</v>
      </c>
      <c r="N20" s="79"/>
      <c r="O20" s="79"/>
      <c r="P20" s="79"/>
      <c r="Q20" s="52" t="str">
        <f t="array" ref="Q20">IF(AND(N20:P20="○"),"ＯＫ","ＮＧ")</f>
        <v>ＯＫ</v>
      </c>
      <c r="R20" s="89">
        <f>E20*K20*L20</f>
        <v>0</v>
      </c>
      <c r="S20" s="14"/>
      <c r="T20" s="14"/>
      <c r="U20" s="14"/>
    </row>
    <row r="21" spans="1:21">
      <c r="A21" s="97"/>
      <c r="B21" s="15"/>
      <c r="C21" s="15"/>
      <c r="D21" s="16"/>
      <c r="E21" s="17"/>
      <c r="F21" s="18"/>
      <c r="G21" s="4" t="e">
        <f t="shared" ref="G21:G22" si="0">ROUNDDOWN($E21*F21*$C$10,0)</f>
        <v>#DIV/0!</v>
      </c>
      <c r="H21" s="47"/>
      <c r="I21" s="19"/>
      <c r="J21" s="19"/>
      <c r="K21" s="49">
        <f t="shared" ref="K21:K34" si="1">IF(I21&lt;=J21,I21,H21)</f>
        <v>0</v>
      </c>
      <c r="L21" s="88">
        <f t="shared" ref="L21:L22" si="2">IF(H21="",0,IF(K21=H21,$C$10,1))</f>
        <v>0</v>
      </c>
      <c r="M21" s="52" t="e">
        <f t="shared" ref="M21:M34" si="3">IF(H21*1.3*($C$9/$C$8)&gt;K21,"対象","※妥当性確認")</f>
        <v>#DIV/0!</v>
      </c>
      <c r="N21" s="52"/>
      <c r="O21" s="52"/>
      <c r="P21" s="52"/>
      <c r="Q21" s="52" t="str">
        <f t="array" ref="Q21">IF(AND(N21:P21="○"),"ＯＫ","ＮＧ")</f>
        <v>ＯＫ</v>
      </c>
      <c r="R21" s="90">
        <f>E21*K21*L21</f>
        <v>0</v>
      </c>
      <c r="S21" s="21"/>
      <c r="T21" s="21"/>
      <c r="U21" s="21"/>
    </row>
    <row r="22" spans="1:21">
      <c r="A22" s="98"/>
      <c r="B22" s="15"/>
      <c r="C22" s="15"/>
      <c r="D22" s="16"/>
      <c r="E22" s="17"/>
      <c r="F22" s="18"/>
      <c r="G22" s="91" t="e">
        <f t="shared" si="0"/>
        <v>#DIV/0!</v>
      </c>
      <c r="H22" s="22"/>
      <c r="I22" s="19"/>
      <c r="J22" s="22"/>
      <c r="K22" s="49">
        <f t="shared" si="1"/>
        <v>0</v>
      </c>
      <c r="L22" s="88">
        <f t="shared" si="2"/>
        <v>0</v>
      </c>
      <c r="M22" s="52" t="e">
        <f t="shared" si="3"/>
        <v>#DIV/0!</v>
      </c>
      <c r="N22" s="52"/>
      <c r="O22" s="52"/>
      <c r="P22" s="52"/>
      <c r="Q22" s="52" t="str">
        <f t="array" ref="Q22">IF(AND(N22:P22="○"),"ＯＫ","ＮＧ")</f>
        <v>ＯＫ</v>
      </c>
      <c r="R22" s="90">
        <f>E22*K22*L22</f>
        <v>0</v>
      </c>
      <c r="S22" s="21"/>
      <c r="T22" s="21"/>
      <c r="U22" s="21"/>
    </row>
    <row r="23" spans="1:21" ht="14.25" thickBot="1">
      <c r="A23" s="23" t="s">
        <v>3</v>
      </c>
      <c r="B23" s="24"/>
      <c r="C23" s="24"/>
      <c r="D23" s="25"/>
      <c r="E23" s="26"/>
      <c r="F23" s="27"/>
      <c r="G23" s="92" t="e">
        <f>SUM(G20:G22)</f>
        <v>#DIV/0!</v>
      </c>
      <c r="H23" s="27"/>
      <c r="I23" s="28"/>
      <c r="J23" s="27"/>
      <c r="K23" s="70"/>
      <c r="L23" s="93"/>
      <c r="M23" s="27"/>
      <c r="N23" s="28"/>
      <c r="O23" s="28"/>
      <c r="P23" s="28"/>
      <c r="Q23" s="51"/>
      <c r="R23" s="94">
        <f>SUM(R20:R22)</f>
        <v>0</v>
      </c>
      <c r="S23" s="29" t="e">
        <f>R23-G23</f>
        <v>#DIV/0!</v>
      </c>
      <c r="T23" s="30" t="e">
        <f>IF((S23-C15*0.01)&gt;0,"対象","非対象")</f>
        <v>#DIV/0!</v>
      </c>
      <c r="U23" s="66" t="e">
        <f>IF(T23="対象",S23,"－")</f>
        <v>#DIV/0!</v>
      </c>
    </row>
    <row r="24" spans="1:21">
      <c r="A24" s="97" t="s">
        <v>6</v>
      </c>
      <c r="B24" s="31"/>
      <c r="C24" s="31"/>
      <c r="D24" s="32"/>
      <c r="E24" s="68"/>
      <c r="F24" s="22"/>
      <c r="G24" s="95" t="e">
        <f t="shared" ref="G24:G26" si="4">ROUNDDOWN($E24*F24*$C$10,0)</f>
        <v>#DIV/0!</v>
      </c>
      <c r="H24" s="69"/>
      <c r="I24" s="46"/>
      <c r="J24" s="69"/>
      <c r="K24" s="49">
        <f t="shared" si="1"/>
        <v>0</v>
      </c>
      <c r="L24" s="88">
        <f t="shared" ref="L24:L26" si="5">IF(H24="",0,IF(K24=H24,$C$10,1))</f>
        <v>0</v>
      </c>
      <c r="M24" s="52" t="e">
        <f>IF(H24*1.3*($C$9/$C$8)&gt;K24,"対象","※妥当性確認")</f>
        <v>#DIV/0!</v>
      </c>
      <c r="N24" s="79"/>
      <c r="O24" s="79"/>
      <c r="P24" s="79"/>
      <c r="Q24" s="52" t="str">
        <f t="array" ref="Q24">IF(AND(N24:P24="○"),"ＯＫ","ＮＧ")</f>
        <v>ＯＫ</v>
      </c>
      <c r="R24" s="89">
        <f>E24*K24*L24</f>
        <v>0</v>
      </c>
      <c r="S24" s="33"/>
      <c r="T24" s="33"/>
      <c r="U24" s="62"/>
    </row>
    <row r="25" spans="1:21">
      <c r="A25" s="97"/>
      <c r="B25" s="15"/>
      <c r="C25" s="15"/>
      <c r="D25" s="16"/>
      <c r="E25" s="17"/>
      <c r="F25" s="18"/>
      <c r="G25" s="91" t="e">
        <f t="shared" si="4"/>
        <v>#DIV/0!</v>
      </c>
      <c r="H25" s="47"/>
      <c r="I25" s="19"/>
      <c r="J25" s="19"/>
      <c r="K25" s="49">
        <f t="shared" si="1"/>
        <v>0</v>
      </c>
      <c r="L25" s="88">
        <f t="shared" si="5"/>
        <v>0</v>
      </c>
      <c r="M25" s="52" t="e">
        <f t="shared" si="3"/>
        <v>#DIV/0!</v>
      </c>
      <c r="N25" s="79"/>
      <c r="O25" s="79"/>
      <c r="P25" s="79"/>
      <c r="Q25" s="52" t="str">
        <f t="array" ref="Q25">IF(AND(N25:P25="○"),"ＯＫ","ＮＧ")</f>
        <v>ＯＫ</v>
      </c>
      <c r="R25" s="90">
        <f>E25*K25*L25</f>
        <v>0</v>
      </c>
      <c r="S25" s="21"/>
      <c r="T25" s="21"/>
      <c r="U25" s="63"/>
    </row>
    <row r="26" spans="1:21">
      <c r="A26" s="98"/>
      <c r="B26" s="15"/>
      <c r="C26" s="15"/>
      <c r="D26" s="16"/>
      <c r="E26" s="17"/>
      <c r="F26" s="18"/>
      <c r="G26" s="91" t="e">
        <f t="shared" si="4"/>
        <v>#DIV/0!</v>
      </c>
      <c r="H26" s="22"/>
      <c r="I26" s="19"/>
      <c r="J26" s="22"/>
      <c r="K26" s="49">
        <f t="shared" si="1"/>
        <v>0</v>
      </c>
      <c r="L26" s="88">
        <f t="shared" si="5"/>
        <v>0</v>
      </c>
      <c r="M26" s="52" t="e">
        <f t="shared" si="3"/>
        <v>#DIV/0!</v>
      </c>
      <c r="N26" s="52"/>
      <c r="O26" s="52"/>
      <c r="P26" s="52"/>
      <c r="Q26" s="52" t="str">
        <f t="array" ref="Q26">IF(AND(N26:P26="○"),"ＯＫ","ＮＧ")</f>
        <v>ＯＫ</v>
      </c>
      <c r="R26" s="90">
        <f>E26*K26*L26</f>
        <v>0</v>
      </c>
      <c r="S26" s="21"/>
      <c r="T26" s="21"/>
      <c r="U26" s="63"/>
    </row>
    <row r="27" spans="1:21" ht="14.25" thickBot="1">
      <c r="A27" s="23" t="s">
        <v>3</v>
      </c>
      <c r="B27" s="24"/>
      <c r="C27" s="24"/>
      <c r="D27" s="25"/>
      <c r="E27" s="26"/>
      <c r="F27" s="27"/>
      <c r="G27" s="92" t="e">
        <f>SUM(G24:G26)</f>
        <v>#DIV/0!</v>
      </c>
      <c r="H27" s="27"/>
      <c r="I27" s="28"/>
      <c r="J27" s="27"/>
      <c r="K27" s="70"/>
      <c r="L27" s="93"/>
      <c r="M27" s="27"/>
      <c r="N27" s="28"/>
      <c r="O27" s="28"/>
      <c r="P27" s="28"/>
      <c r="Q27" s="51"/>
      <c r="R27" s="94">
        <f>SUM(R24:R26)</f>
        <v>0</v>
      </c>
      <c r="S27" s="29" t="e">
        <f>R27-G27</f>
        <v>#DIV/0!</v>
      </c>
      <c r="T27" s="30" t="e">
        <f>IF((S27-C15*0.01)&gt;0,"対象","非対象")</f>
        <v>#DIV/0!</v>
      </c>
      <c r="U27" s="66" t="e">
        <f>IF(T27="対象",S27,"－")</f>
        <v>#DIV/0!</v>
      </c>
    </row>
    <row r="28" spans="1:21">
      <c r="A28" s="97" t="s">
        <v>7</v>
      </c>
      <c r="B28" s="31"/>
      <c r="C28" s="31"/>
      <c r="D28" s="32"/>
      <c r="E28" s="68"/>
      <c r="F28" s="22"/>
      <c r="G28" s="95" t="e">
        <f t="shared" ref="G28:G30" si="6">ROUNDDOWN($E28*F28*$C$10,0)</f>
        <v>#DIV/0!</v>
      </c>
      <c r="H28" s="69"/>
      <c r="I28" s="46"/>
      <c r="J28" s="69"/>
      <c r="K28" s="49">
        <f t="shared" si="1"/>
        <v>0</v>
      </c>
      <c r="L28" s="88">
        <f t="shared" ref="L28:L30" si="7">IF(H28="",0,IF(K28=H28,$C$10,1))</f>
        <v>0</v>
      </c>
      <c r="M28" s="52" t="e">
        <f t="shared" si="3"/>
        <v>#DIV/0!</v>
      </c>
      <c r="N28" s="52"/>
      <c r="O28" s="52"/>
      <c r="P28" s="52"/>
      <c r="Q28" s="52" t="str">
        <f t="array" ref="Q28">IF(AND(N28:P28="○"),"ＯＫ","ＮＧ")</f>
        <v>ＯＫ</v>
      </c>
      <c r="R28" s="89">
        <f>E28*K28*L28</f>
        <v>0</v>
      </c>
      <c r="S28" s="33"/>
      <c r="T28" s="33"/>
      <c r="U28" s="62"/>
    </row>
    <row r="29" spans="1:21">
      <c r="A29" s="97"/>
      <c r="B29" s="15"/>
      <c r="C29" s="15"/>
      <c r="D29" s="16"/>
      <c r="E29" s="17"/>
      <c r="F29" s="18"/>
      <c r="G29" s="91" t="e">
        <f t="shared" si="6"/>
        <v>#DIV/0!</v>
      </c>
      <c r="H29" s="47"/>
      <c r="I29" s="19"/>
      <c r="J29" s="19"/>
      <c r="K29" s="49">
        <f t="shared" si="1"/>
        <v>0</v>
      </c>
      <c r="L29" s="88">
        <f t="shared" si="7"/>
        <v>0</v>
      </c>
      <c r="M29" s="52" t="e">
        <f t="shared" si="3"/>
        <v>#DIV/0!</v>
      </c>
      <c r="N29" s="52"/>
      <c r="O29" s="52"/>
      <c r="P29" s="52"/>
      <c r="Q29" s="52" t="str">
        <f t="array" ref="Q29">IF(AND(N29:P29="○"),"ＯＫ","ＮＧ")</f>
        <v>ＯＫ</v>
      </c>
      <c r="R29" s="90">
        <f>E29*K29*L29</f>
        <v>0</v>
      </c>
      <c r="S29" s="21"/>
      <c r="T29" s="21"/>
      <c r="U29" s="63"/>
    </row>
    <row r="30" spans="1:21">
      <c r="A30" s="98"/>
      <c r="B30" s="15"/>
      <c r="C30" s="15"/>
      <c r="D30" s="16"/>
      <c r="E30" s="17"/>
      <c r="F30" s="18"/>
      <c r="G30" s="91" t="e">
        <f t="shared" si="6"/>
        <v>#DIV/0!</v>
      </c>
      <c r="H30" s="22"/>
      <c r="I30" s="19"/>
      <c r="J30" s="22"/>
      <c r="K30" s="49">
        <f t="shared" si="1"/>
        <v>0</v>
      </c>
      <c r="L30" s="88">
        <f t="shared" si="7"/>
        <v>0</v>
      </c>
      <c r="M30" s="52" t="e">
        <f t="shared" si="3"/>
        <v>#DIV/0!</v>
      </c>
      <c r="N30" s="52"/>
      <c r="O30" s="52"/>
      <c r="P30" s="52"/>
      <c r="Q30" s="52" t="str">
        <f t="array" ref="Q30">IF(AND(N30:P30="○"),"ＯＫ","ＮＧ")</f>
        <v>ＯＫ</v>
      </c>
      <c r="R30" s="90">
        <f>E30*K30*L30</f>
        <v>0</v>
      </c>
      <c r="S30" s="21"/>
      <c r="T30" s="21"/>
      <c r="U30" s="63"/>
    </row>
    <row r="31" spans="1:21" ht="14.25" thickBot="1">
      <c r="A31" s="23" t="s">
        <v>3</v>
      </c>
      <c r="B31" s="34"/>
      <c r="C31" s="34"/>
      <c r="D31" s="35"/>
      <c r="E31" s="26"/>
      <c r="F31" s="27"/>
      <c r="G31" s="92" t="e">
        <f>SUM(G28:G30)</f>
        <v>#DIV/0!</v>
      </c>
      <c r="H31" s="27"/>
      <c r="I31" s="28"/>
      <c r="J31" s="27"/>
      <c r="K31" s="70"/>
      <c r="L31" s="93"/>
      <c r="M31" s="27"/>
      <c r="N31" s="28"/>
      <c r="O31" s="28"/>
      <c r="P31" s="28"/>
      <c r="Q31" s="51"/>
      <c r="R31" s="94">
        <f>SUM(R28:R30)</f>
        <v>0</v>
      </c>
      <c r="S31" s="29" t="e">
        <f>R31-G31</f>
        <v>#DIV/0!</v>
      </c>
      <c r="T31" s="30" t="e">
        <f>IF((S31-C15*0.01)&gt;0,"対象","非対象")</f>
        <v>#DIV/0!</v>
      </c>
      <c r="U31" s="66" t="e">
        <f>IF(T31="対象",S31,"－")</f>
        <v>#DIV/0!</v>
      </c>
    </row>
    <row r="32" spans="1:21">
      <c r="A32" s="97" t="s">
        <v>10</v>
      </c>
      <c r="B32" s="31"/>
      <c r="C32" s="31"/>
      <c r="D32" s="32"/>
      <c r="E32" s="68"/>
      <c r="F32" s="22"/>
      <c r="G32" s="95" t="e">
        <f t="shared" ref="G32:G34" si="8">ROUNDDOWN($E32*F32*$C$10,0)</f>
        <v>#DIV/0!</v>
      </c>
      <c r="H32" s="69"/>
      <c r="I32" s="46"/>
      <c r="J32" s="69"/>
      <c r="K32" s="49">
        <f t="shared" si="1"/>
        <v>0</v>
      </c>
      <c r="L32" s="88">
        <f t="shared" ref="L32:L34" si="9">IF(H32="",0,IF(K32=H32,$C$10,1))</f>
        <v>0</v>
      </c>
      <c r="M32" s="52" t="e">
        <f t="shared" si="3"/>
        <v>#DIV/0!</v>
      </c>
      <c r="N32" s="52"/>
      <c r="O32" s="52"/>
      <c r="P32" s="52"/>
      <c r="Q32" s="52" t="str">
        <f t="array" ref="Q32">IF(AND(N32:P32="○"),"ＯＫ","ＮＧ")</f>
        <v>ＯＫ</v>
      </c>
      <c r="R32" s="89">
        <f>E32*K32*L32</f>
        <v>0</v>
      </c>
      <c r="S32" s="33"/>
      <c r="T32" s="33"/>
      <c r="U32" s="62"/>
    </row>
    <row r="33" spans="1:21">
      <c r="A33" s="97"/>
      <c r="B33" s="15"/>
      <c r="C33" s="15"/>
      <c r="D33" s="16"/>
      <c r="E33" s="17"/>
      <c r="F33" s="18"/>
      <c r="G33" s="91" t="e">
        <f t="shared" si="8"/>
        <v>#DIV/0!</v>
      </c>
      <c r="H33" s="47"/>
      <c r="I33" s="19"/>
      <c r="J33" s="19"/>
      <c r="K33" s="49">
        <f t="shared" si="1"/>
        <v>0</v>
      </c>
      <c r="L33" s="88">
        <f t="shared" si="9"/>
        <v>0</v>
      </c>
      <c r="M33" s="52" t="e">
        <f t="shared" si="3"/>
        <v>#DIV/0!</v>
      </c>
      <c r="N33" s="52"/>
      <c r="O33" s="52"/>
      <c r="P33" s="52"/>
      <c r="Q33" s="52" t="str">
        <f t="array" ref="Q33">IF(AND(N33:P33="○"),"ＯＫ","ＮＧ")</f>
        <v>ＯＫ</v>
      </c>
      <c r="R33" s="90">
        <f>E33*K33*L33</f>
        <v>0</v>
      </c>
      <c r="S33" s="21"/>
      <c r="T33" s="21"/>
      <c r="U33" s="63"/>
    </row>
    <row r="34" spans="1:21">
      <c r="A34" s="98"/>
      <c r="B34" s="15"/>
      <c r="C34" s="15"/>
      <c r="D34" s="16"/>
      <c r="E34" s="17"/>
      <c r="F34" s="18"/>
      <c r="G34" s="91" t="e">
        <f t="shared" si="8"/>
        <v>#DIV/0!</v>
      </c>
      <c r="H34" s="22"/>
      <c r="I34" s="19"/>
      <c r="J34" s="22"/>
      <c r="K34" s="49">
        <f t="shared" si="1"/>
        <v>0</v>
      </c>
      <c r="L34" s="88">
        <f t="shared" si="9"/>
        <v>0</v>
      </c>
      <c r="M34" s="52" t="e">
        <f t="shared" si="3"/>
        <v>#DIV/0!</v>
      </c>
      <c r="N34" s="52"/>
      <c r="O34" s="52"/>
      <c r="P34" s="52"/>
      <c r="Q34" s="52" t="str">
        <f t="array" ref="Q34">IF(AND(N34:P34="○"),"ＯＫ","ＮＧ")</f>
        <v>ＯＫ</v>
      </c>
      <c r="R34" s="90">
        <f>E34*K34*L34</f>
        <v>0</v>
      </c>
      <c r="S34" s="21"/>
      <c r="T34" s="21"/>
      <c r="U34" s="63"/>
    </row>
    <row r="35" spans="1:21" ht="14.25" thickBot="1">
      <c r="A35" s="23" t="s">
        <v>3</v>
      </c>
      <c r="B35" s="34"/>
      <c r="C35" s="34"/>
      <c r="D35" s="35"/>
      <c r="E35" s="26"/>
      <c r="F35" s="27"/>
      <c r="G35" s="86" t="e">
        <f>SUM(G32:G34)</f>
        <v>#DIV/0!</v>
      </c>
      <c r="H35" s="27"/>
      <c r="I35" s="28"/>
      <c r="J35" s="27"/>
      <c r="K35" s="70"/>
      <c r="L35" s="78"/>
      <c r="M35" s="51"/>
      <c r="N35" s="51"/>
      <c r="O35" s="51"/>
      <c r="P35" s="51"/>
      <c r="Q35" s="51"/>
      <c r="R35" s="94">
        <f>SUM(R32:R34)</f>
        <v>0</v>
      </c>
      <c r="S35" s="29" t="e">
        <f>R35-G35</f>
        <v>#DIV/0!</v>
      </c>
      <c r="T35" s="30" t="e">
        <f>IF((S35-C15*0.01)&gt;0,"対象","非対象")</f>
        <v>#DIV/0!</v>
      </c>
      <c r="U35" s="66" t="e">
        <f>IF(T35="対象",S35,"－")</f>
        <v>#DIV/0!</v>
      </c>
    </row>
    <row r="36" spans="1:21" ht="14.25" thickBot="1">
      <c r="A36" s="99" t="s">
        <v>18</v>
      </c>
      <c r="B36" s="100"/>
      <c r="C36" s="100"/>
      <c r="D36" s="101"/>
      <c r="E36" s="36"/>
      <c r="F36" s="36"/>
      <c r="G36" s="36"/>
      <c r="H36" s="36"/>
      <c r="I36" s="36"/>
      <c r="J36" s="36"/>
      <c r="K36" s="36"/>
      <c r="L36" s="50"/>
      <c r="M36" s="50"/>
      <c r="N36" s="50"/>
      <c r="O36" s="50"/>
      <c r="P36" s="50"/>
      <c r="Q36" s="50"/>
      <c r="R36" s="50"/>
      <c r="S36" s="36"/>
      <c r="T36" s="37"/>
      <c r="U36" s="67" t="e">
        <f>SUM(U23:U35)</f>
        <v>#DIV/0!</v>
      </c>
    </row>
    <row r="37" spans="1:21" s="41" customFormat="1">
      <c r="A37" s="38" t="s">
        <v>8</v>
      </c>
      <c r="B37" s="39"/>
      <c r="C37" s="39"/>
      <c r="D37" s="39"/>
      <c r="E37" s="39"/>
      <c r="F37" s="39"/>
      <c r="G37" s="39"/>
      <c r="H37" s="39"/>
      <c r="I37" s="39"/>
      <c r="J37" s="39"/>
      <c r="K37" s="39"/>
      <c r="L37" s="39"/>
      <c r="M37" s="39"/>
      <c r="N37" s="39"/>
      <c r="O37" s="39"/>
      <c r="P37" s="39"/>
      <c r="Q37" s="39"/>
      <c r="R37" s="39"/>
      <c r="S37" s="39"/>
      <c r="T37" s="39"/>
      <c r="U37" s="40"/>
    </row>
    <row r="38" spans="1:21" s="41" customFormat="1">
      <c r="A38" s="42" t="s">
        <v>15</v>
      </c>
      <c r="B38" s="43"/>
      <c r="C38" s="43"/>
      <c r="D38" s="43"/>
      <c r="E38" s="43"/>
      <c r="F38" s="43"/>
      <c r="G38" s="43"/>
      <c r="H38" s="43"/>
      <c r="I38" s="43"/>
      <c r="J38" s="43"/>
      <c r="K38" s="43"/>
      <c r="L38" s="43"/>
      <c r="M38" s="43"/>
      <c r="N38" s="43"/>
      <c r="O38" s="43"/>
      <c r="P38" s="43"/>
      <c r="Q38" s="43"/>
      <c r="R38" s="43"/>
      <c r="S38" s="43"/>
      <c r="T38" s="43"/>
      <c r="U38" s="44"/>
    </row>
    <row r="39" spans="1:21" s="41" customFormat="1">
      <c r="A39" s="42" t="s">
        <v>43</v>
      </c>
      <c r="B39" s="43"/>
      <c r="C39" s="43"/>
      <c r="D39" s="43"/>
      <c r="E39" s="43"/>
      <c r="F39" s="43"/>
      <c r="G39" s="43"/>
      <c r="H39" s="43"/>
      <c r="I39" s="43"/>
      <c r="J39" s="43"/>
      <c r="K39" s="43"/>
      <c r="L39" s="43"/>
      <c r="M39" s="43"/>
      <c r="N39" s="43"/>
      <c r="O39" s="43"/>
      <c r="P39" s="43"/>
      <c r="Q39" s="43"/>
      <c r="R39" s="43"/>
      <c r="S39" s="43"/>
      <c r="T39" s="43"/>
      <c r="U39" s="44"/>
    </row>
    <row r="40" spans="1:21" s="41" customFormat="1">
      <c r="A40" s="42" t="s">
        <v>36</v>
      </c>
      <c r="B40" s="43"/>
      <c r="C40" s="43"/>
      <c r="D40" s="43"/>
      <c r="E40" s="43"/>
      <c r="F40" s="43"/>
      <c r="G40" s="43"/>
      <c r="H40" s="43"/>
      <c r="I40" s="43"/>
      <c r="J40" s="43"/>
      <c r="K40" s="43"/>
      <c r="L40" s="43"/>
      <c r="M40" s="43"/>
      <c r="N40" s="43"/>
      <c r="O40" s="43"/>
      <c r="P40" s="43"/>
      <c r="Q40" s="43"/>
      <c r="R40" s="43"/>
      <c r="S40" s="43"/>
      <c r="T40" s="43"/>
      <c r="U40" s="44"/>
    </row>
    <row r="41" spans="1:21" s="41" customFormat="1">
      <c r="A41" s="42" t="s">
        <v>37</v>
      </c>
      <c r="B41" s="43"/>
      <c r="C41" s="43"/>
      <c r="D41" s="43"/>
      <c r="E41" s="43"/>
      <c r="F41" s="43"/>
      <c r="G41" s="43"/>
      <c r="H41" s="43"/>
      <c r="I41" s="43"/>
      <c r="J41" s="43"/>
      <c r="K41" s="43"/>
      <c r="L41" s="43"/>
      <c r="M41" s="43"/>
      <c r="N41" s="43"/>
      <c r="O41" s="43"/>
      <c r="P41" s="43"/>
      <c r="Q41" s="43"/>
      <c r="R41" s="43"/>
      <c r="S41" s="43"/>
      <c r="T41" s="43"/>
      <c r="U41" s="44"/>
    </row>
    <row r="42" spans="1:21" ht="14.25" thickBot="1"/>
    <row r="43" spans="1:21" ht="13.5" customHeight="1">
      <c r="A43" s="108" t="s">
        <v>61</v>
      </c>
      <c r="B43" s="109"/>
      <c r="C43" s="109"/>
      <c r="D43" s="116" t="e">
        <f>ROUNDDOWN(U36-C15/1.1,-4)</f>
        <v>#DIV/0!</v>
      </c>
      <c r="E43" s="116"/>
      <c r="F43" s="116"/>
      <c r="G43" s="102" t="s">
        <v>52</v>
      </c>
      <c r="H43" s="103"/>
      <c r="I43" s="106"/>
      <c r="J43" s="106"/>
      <c r="K43" s="106"/>
      <c r="L43" s="106"/>
      <c r="M43" s="106"/>
      <c r="N43" s="106"/>
      <c r="O43" s="106"/>
      <c r="P43" s="106"/>
      <c r="Q43" s="106"/>
      <c r="R43" s="107"/>
      <c r="S43" s="107"/>
      <c r="T43" s="107"/>
      <c r="U43" s="107"/>
    </row>
    <row r="44" spans="1:21" ht="14.25" thickBot="1">
      <c r="A44" s="110"/>
      <c r="B44" s="111"/>
      <c r="C44" s="111"/>
      <c r="D44" s="117"/>
      <c r="E44" s="117"/>
      <c r="F44" s="117"/>
      <c r="G44" s="104"/>
      <c r="H44" s="105"/>
    </row>
    <row r="45" spans="1:21" ht="14.25" thickBot="1">
      <c r="D45" s="45"/>
      <c r="E45" s="45"/>
      <c r="F45" s="45"/>
    </row>
    <row r="46" spans="1:21">
      <c r="A46" s="108" t="s">
        <v>64</v>
      </c>
      <c r="B46" s="109"/>
      <c r="C46" s="109"/>
      <c r="D46" s="112" t="e">
        <f>D43*110/100</f>
        <v>#DIV/0!</v>
      </c>
      <c r="E46" s="112"/>
      <c r="F46" s="112"/>
      <c r="G46" s="102" t="s">
        <v>4</v>
      </c>
      <c r="H46" s="103"/>
      <c r="I46" s="114"/>
      <c r="J46" s="114"/>
      <c r="K46" s="114"/>
      <c r="L46" s="114"/>
      <c r="M46" s="114"/>
      <c r="N46" s="114"/>
      <c r="O46" s="114"/>
      <c r="P46" s="114"/>
      <c r="Q46" s="114"/>
      <c r="R46" s="115"/>
      <c r="S46" s="115"/>
      <c r="T46" s="115"/>
      <c r="U46" s="115"/>
    </row>
    <row r="47" spans="1:21" ht="14.25" thickBot="1">
      <c r="A47" s="110"/>
      <c r="B47" s="111"/>
      <c r="C47" s="111"/>
      <c r="D47" s="113"/>
      <c r="E47" s="113"/>
      <c r="F47" s="113"/>
      <c r="G47" s="104"/>
      <c r="H47" s="105"/>
    </row>
    <row r="48" spans="1:21">
      <c r="D48" s="45"/>
      <c r="E48" s="45"/>
      <c r="F48" s="45"/>
    </row>
    <row r="49" spans="1:6">
      <c r="A49" s="87" t="s">
        <v>66</v>
      </c>
      <c r="D49" s="45"/>
      <c r="E49" s="45"/>
      <c r="F49" s="45"/>
    </row>
    <row r="50" spans="1:6">
      <c r="A50" s="87" t="s">
        <v>67</v>
      </c>
    </row>
  </sheetData>
  <mergeCells count="51">
    <mergeCell ref="C10:D10"/>
    <mergeCell ref="A12:B12"/>
    <mergeCell ref="C12:D12"/>
    <mergeCell ref="L18:L19"/>
    <mergeCell ref="A13:B13"/>
    <mergeCell ref="C13:D13"/>
    <mergeCell ref="A14:B14"/>
    <mergeCell ref="C14:D14"/>
    <mergeCell ref="F13:H13"/>
    <mergeCell ref="D18:D19"/>
    <mergeCell ref="E18:E19"/>
    <mergeCell ref="H18:H19"/>
    <mergeCell ref="A15:B15"/>
    <mergeCell ref="I43:U43"/>
    <mergeCell ref="I46:U46"/>
    <mergeCell ref="N18:Q18"/>
    <mergeCell ref="M18:M19"/>
    <mergeCell ref="A28:A30"/>
    <mergeCell ref="A32:A34"/>
    <mergeCell ref="I18:I19"/>
    <mergeCell ref="J18:J19"/>
    <mergeCell ref="A20:A22"/>
    <mergeCell ref="A24:A26"/>
    <mergeCell ref="F18:F19"/>
    <mergeCell ref="G18:G19"/>
    <mergeCell ref="A18:A19"/>
    <mergeCell ref="B18:B19"/>
    <mergeCell ref="C18:C19"/>
    <mergeCell ref="G43:H44"/>
    <mergeCell ref="A46:C47"/>
    <mergeCell ref="D46:F47"/>
    <mergeCell ref="G46:H47"/>
    <mergeCell ref="A36:D36"/>
    <mergeCell ref="A43:C44"/>
    <mergeCell ref="D43:F44"/>
    <mergeCell ref="S18:S19"/>
    <mergeCell ref="T18:T19"/>
    <mergeCell ref="U18:U19"/>
    <mergeCell ref="C15:D15"/>
    <mergeCell ref="A3:U3"/>
    <mergeCell ref="R18:R19"/>
    <mergeCell ref="C8:D8"/>
    <mergeCell ref="C9:D9"/>
    <mergeCell ref="A8:B8"/>
    <mergeCell ref="A9:B9"/>
    <mergeCell ref="A10:B10"/>
    <mergeCell ref="A4:U4"/>
    <mergeCell ref="A6:B6"/>
    <mergeCell ref="C11:D11"/>
    <mergeCell ref="A11:B11"/>
    <mergeCell ref="K18:K19"/>
  </mergeCells>
  <phoneticPr fontId="1"/>
  <conditionalFormatting sqref="N20:P20">
    <cfRule type="expression" dxfId="11" priority="16">
      <formula>NOT($M$20="対象")</formula>
    </cfRule>
  </conditionalFormatting>
  <conditionalFormatting sqref="N21:P21">
    <cfRule type="expression" dxfId="10" priority="11">
      <formula>NOT($M$21="対象")</formula>
    </cfRule>
  </conditionalFormatting>
  <conditionalFormatting sqref="N22:P22">
    <cfRule type="expression" dxfId="9" priority="10">
      <formula>NOT($M$22="対象")</formula>
    </cfRule>
  </conditionalFormatting>
  <conditionalFormatting sqref="N24:P24">
    <cfRule type="expression" dxfId="8" priority="9">
      <formula>NOT($M$24="対象")</formula>
    </cfRule>
  </conditionalFormatting>
  <conditionalFormatting sqref="N25:P25">
    <cfRule type="expression" dxfId="7" priority="8">
      <formula>NOT($M$25="対象")</formula>
    </cfRule>
  </conditionalFormatting>
  <conditionalFormatting sqref="N26:P26">
    <cfRule type="expression" dxfId="6" priority="7">
      <formula>NOT($M$26="対象")</formula>
    </cfRule>
  </conditionalFormatting>
  <conditionalFormatting sqref="N28:P28">
    <cfRule type="expression" dxfId="5" priority="6">
      <formula>NOT($M$28="対象")</formula>
    </cfRule>
  </conditionalFormatting>
  <conditionalFormatting sqref="N29:P29">
    <cfRule type="expression" dxfId="4" priority="5">
      <formula>NOT($M$29="対象")</formula>
    </cfRule>
  </conditionalFormatting>
  <conditionalFormatting sqref="N30:P30">
    <cfRule type="expression" dxfId="3" priority="4">
      <formula>NOT($M$30="対象")</formula>
    </cfRule>
  </conditionalFormatting>
  <conditionalFormatting sqref="N32:P32">
    <cfRule type="expression" dxfId="2" priority="3">
      <formula>NOT($M$32="対象")</formula>
    </cfRule>
  </conditionalFormatting>
  <conditionalFormatting sqref="N33:P33">
    <cfRule type="expression" dxfId="1" priority="2">
      <formula>NOT($M$33="対象")</formula>
    </cfRule>
  </conditionalFormatting>
  <conditionalFormatting sqref="N34:P34">
    <cfRule type="expression" dxfId="0" priority="1">
      <formula>NOT($M$34="対象")</formula>
    </cfRule>
  </conditionalFormatting>
  <printOptions horizontalCentered="1"/>
  <pageMargins left="0.70866141732283472" right="0.70866141732283472" top="0.74803149606299213" bottom="0.74803149606299213" header="0.31496062992125984" footer="0.31496062992125984"/>
  <pageSetup paperSize="9" scale="43"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Sheet3!$B$2:$B$3</xm:f>
          </x14:formula1>
          <xm:sqref>N28:P30 N32:P34 N24:P26 N20:P22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3"/>
  <sheetViews>
    <sheetView workbookViewId="0">
      <selection activeCell="C4" sqref="C4"/>
    </sheetView>
  </sheetViews>
  <sheetFormatPr defaultRowHeight="13.5"/>
  <sheetData>
    <row r="2" spans="2:3">
      <c r="B2" t="s">
        <v>28</v>
      </c>
      <c r="C2" t="s">
        <v>31</v>
      </c>
    </row>
    <row r="3" spans="2:3">
      <c r="B3" t="s">
        <v>29</v>
      </c>
      <c r="C3" t="s">
        <v>32</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計算式（１）計算例</vt:lpstr>
      <vt:lpstr>計算式（２）計算例</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鹿児島県</dc:creator>
  <cp:lastModifiedBy>鹿児島県</cp:lastModifiedBy>
  <cp:lastPrinted>2023-06-19T00:49:56Z</cp:lastPrinted>
  <dcterms:created xsi:type="dcterms:W3CDTF">2021-01-27T14:10:59Z</dcterms:created>
  <dcterms:modified xsi:type="dcterms:W3CDTF">2023-06-19T00:50:04Z</dcterms:modified>
</cp:coreProperties>
</file>